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upervision\Regulation Policy and Compliance\Policy Unit\Working Group on Guideline Liquidity Risk Management\"/>
    </mc:Choice>
  </mc:AlternateContent>
  <bookViews>
    <workbookView xWindow="0" yWindow="0" windowWidth="7485" windowHeight="2115"/>
  </bookViews>
  <sheets>
    <sheet name="LCR Template" sheetId="5" r:id="rId1"/>
  </sheets>
  <externalReferences>
    <externalReference r:id="rId2"/>
  </externalReferences>
  <definedNames>
    <definedName name="Accounting">[1]Parameters!$D$189:$D$191</definedName>
    <definedName name="BankType">[1]Parameters!$D$192:$D$194</definedName>
    <definedName name="BankTypeNumeric">[1]Parameters!$C$195:$C$201</definedName>
    <definedName name="ConnectedCounterparties">[1]Parameters!$D$202:$D$204</definedName>
    <definedName name="CSRBB">[1]Parameters!$D$241:$D$244</definedName>
    <definedName name="CurrencyCodes">[1]Parameters!$D$210:$D$240</definedName>
    <definedName name="Group">[1]Parameters!$D$167:$D$168</definedName>
    <definedName name="LECounterparty">[1]Parameters!$D$208:$D$209</definedName>
    <definedName name="OpRisk">[1]Parameters!$D$183:$D$186</definedName>
    <definedName name="QNumericZ10">[1]Parameters!$C$245:$C$255</definedName>
    <definedName name="UnitT">[1]Parameters!$E$169:$F$171</definedName>
    <definedName name="UnitW">[1]Parameters!$D$169:$D$171</definedName>
    <definedName name="YesNo">[1]Parameters!$D$164:$D$165</definedName>
  </definedNames>
  <calcPr calcId="152511"/>
  <customWorkbookViews>
    <customWorkbookView name="Yogeeta Devi Ramphul - Personal View" guid="{566935E4-F669-4BA8-937B-2B7226C4F12A}" mergeInterval="0" personalView="1" maximized="1" windowWidth="1362" windowHeight="543" activeSheetId="3"/>
    <customWorkbookView name="Brian Kwok Chung Yee - Personal View" guid="{6E60AD2C-0C72-4620-AB95-8E317DA44FDB}" mergeInterval="0" personalView="1" maximized="1" windowWidth="1436" windowHeight="595" activeSheetId="4"/>
  </customWorkbookViews>
</workbook>
</file>

<file path=xl/calcChain.xml><?xml version="1.0" encoding="utf-8"?>
<calcChain xmlns="http://schemas.openxmlformats.org/spreadsheetml/2006/main">
  <c r="F67" i="5" l="1"/>
  <c r="F125" i="5"/>
  <c r="F124" i="5"/>
  <c r="F123" i="5"/>
  <c r="F122" i="5"/>
  <c r="F121" i="5"/>
  <c r="F120" i="5"/>
  <c r="F118" i="5"/>
  <c r="F117" i="5"/>
  <c r="F114" i="5"/>
  <c r="F113" i="5"/>
  <c r="F112" i="5"/>
  <c r="F111" i="5"/>
  <c r="F110" i="5"/>
  <c r="F109" i="5"/>
  <c r="F127" i="5" s="1"/>
  <c r="F100" i="5"/>
  <c r="F99" i="5"/>
  <c r="F98" i="5"/>
  <c r="F96" i="5"/>
  <c r="F95" i="5"/>
  <c r="F92" i="5"/>
  <c r="F91" i="5"/>
  <c r="F90" i="5"/>
  <c r="F89" i="5"/>
  <c r="F88" i="5"/>
  <c r="F87" i="5"/>
  <c r="F85" i="5"/>
  <c r="F84" i="5"/>
  <c r="F83" i="5"/>
  <c r="F82" i="5"/>
  <c r="F81" i="5"/>
  <c r="F80" i="5"/>
  <c r="F75" i="5"/>
  <c r="F76" i="5" s="1"/>
  <c r="F74" i="5"/>
  <c r="F73" i="5"/>
  <c r="F72" i="5"/>
  <c r="F71" i="5"/>
  <c r="F66" i="5"/>
  <c r="F64" i="5"/>
  <c r="F63" i="5"/>
  <c r="F61" i="5"/>
  <c r="F60" i="5"/>
  <c r="F58" i="5"/>
  <c r="F57" i="5"/>
  <c r="F52" i="5"/>
  <c r="F50" i="5"/>
  <c r="F49" i="5"/>
  <c r="F48" i="5"/>
  <c r="F47" i="5"/>
  <c r="F53" i="5" s="1"/>
  <c r="F36" i="5"/>
  <c r="F35" i="5"/>
  <c r="F34" i="5"/>
  <c r="F37" i="5" s="1"/>
  <c r="F31" i="5"/>
  <c r="F30" i="5"/>
  <c r="F28" i="5"/>
  <c r="F27" i="5"/>
  <c r="F26" i="5"/>
  <c r="F25" i="5"/>
  <c r="F24" i="5"/>
  <c r="F32" i="5" s="1"/>
  <c r="C19" i="5"/>
  <c r="C40" i="5" s="1"/>
  <c r="F18" i="5"/>
  <c r="F17" i="5"/>
  <c r="F15" i="5"/>
  <c r="F14" i="5"/>
  <c r="F12" i="5"/>
  <c r="F11" i="5"/>
  <c r="F10" i="5"/>
  <c r="F9" i="5"/>
  <c r="F8" i="5"/>
  <c r="F6" i="5"/>
  <c r="F5" i="5"/>
  <c r="F19" i="5" s="1"/>
  <c r="C101" i="5"/>
  <c r="C76" i="5"/>
  <c r="C67" i="5"/>
  <c r="C53" i="5"/>
  <c r="C37" i="5"/>
  <c r="C38" i="5" s="1"/>
  <c r="C32" i="5"/>
  <c r="C127" i="5"/>
  <c r="C103" i="5" l="1"/>
  <c r="F101" i="5"/>
  <c r="F103" i="5" s="1"/>
  <c r="F132" i="5" s="1"/>
  <c r="F38" i="5"/>
  <c r="F40" i="5" s="1"/>
  <c r="F131" i="5" s="1"/>
  <c r="F133" i="5" l="1"/>
  <c r="F46" i="5"/>
</calcChain>
</file>

<file path=xl/sharedStrings.xml><?xml version="1.0" encoding="utf-8"?>
<sst xmlns="http://schemas.openxmlformats.org/spreadsheetml/2006/main" count="130" uniqueCount="105">
  <si>
    <t>Term deposits with residual maturity greater than 30 days</t>
  </si>
  <si>
    <t>Other contractual cash inflows</t>
  </si>
  <si>
    <t>Coins and banknotes</t>
  </si>
  <si>
    <t>Stable deposits</t>
  </si>
  <si>
    <t>Less stable retail deposits</t>
  </si>
  <si>
    <t>Less stable deposits</t>
  </si>
  <si>
    <t>Amount</t>
  </si>
  <si>
    <t>Stable retail terms deposits</t>
  </si>
  <si>
    <t>Securities with a 0% risk weight:</t>
  </si>
  <si>
    <t>issued by sovereigns</t>
  </si>
  <si>
    <t>guaranteed by sovereigns</t>
  </si>
  <si>
    <t>issued or guaranteed by central banks</t>
  </si>
  <si>
    <t>issued or guaranteed by PSEs</t>
  </si>
  <si>
    <t>issued or guaranteed by BIS, IMF, ECB and European Community, or MDBs</t>
  </si>
  <si>
    <t>For non-0% risk-weighted sovereigns:</t>
  </si>
  <si>
    <t>sovereign or central bank debt securities issued in domestic currencies by the sovereign or central bank in the country in which the liquidity risk is being taken or in the bank’s home country</t>
  </si>
  <si>
    <t>domestic sovereign or central bank debt securities issued in foreign currencies, up to the amount of the bank’s stressed net cash outflows in that specific foreign currency stemming from the bank’s operations in the jurisdiction where the bank’s liquidity risk is being taken</t>
  </si>
  <si>
    <t>Securities with a 20% risk weight:</t>
  </si>
  <si>
    <t>issued or guaranteed by MDBs</t>
  </si>
  <si>
    <t>LCR</t>
  </si>
  <si>
    <t>Weight</t>
  </si>
  <si>
    <t>Weighted amount</t>
  </si>
  <si>
    <t>Market value</t>
  </si>
  <si>
    <t>Total stock of HQLA</t>
  </si>
  <si>
    <t xml:space="preserve">a) Retail deposit run-off
</t>
  </si>
  <si>
    <t xml:space="preserve"> </t>
  </si>
  <si>
    <t>Total retail deposits run-off</t>
  </si>
  <si>
    <t>Total unsecured wholesale funding run-off</t>
  </si>
  <si>
    <t>Amount received</t>
  </si>
  <si>
    <t>Total secured wholesale funding run-off</t>
  </si>
  <si>
    <t>non-financial corporates</t>
  </si>
  <si>
    <t>sovereigns, central banks, PSEs and MDBs</t>
  </si>
  <si>
    <t xml:space="preserve">a) Secured lending including reverse repo and securities borrowing
</t>
  </si>
  <si>
    <t>Amount extended</t>
  </si>
  <si>
    <t>Operational deposits generated by clearing, custody and cash management activities</t>
  </si>
  <si>
    <t>Other legal entity customers</t>
  </si>
  <si>
    <t>Secured funding transactions with a central bank counterparty or backed by HQLA1 with any counterparty</t>
  </si>
  <si>
    <t>Secured funding transactions backed by HQLA2 assets with any counterparty</t>
  </si>
  <si>
    <t>All other secured funding transactions</t>
  </si>
  <si>
    <t xml:space="preserve">Additional requirements: </t>
  </si>
  <si>
    <t xml:space="preserve">Trade finance-related obligations </t>
  </si>
  <si>
    <t>Customer short positions covered by other customers' collateral</t>
  </si>
  <si>
    <t>Any additional contractual outflows</t>
  </si>
  <si>
    <t>Net derivative cash outflows</t>
  </si>
  <si>
    <t>Any other contractual cash outflows</t>
  </si>
  <si>
    <t>Maturing secured lending transactions backed by the following collateral:</t>
  </si>
  <si>
    <t>HQLA1</t>
  </si>
  <si>
    <t>HQLA2</t>
  </si>
  <si>
    <t>Margin lending backed by all other collateral</t>
  </si>
  <si>
    <t>All other assets</t>
  </si>
  <si>
    <t>Operational deposits held at other financial institutions</t>
  </si>
  <si>
    <t>Amounts to be received from retail counterparties</t>
  </si>
  <si>
    <t>Amounts to be received from non-financial wholesale counterparties, from transactions other than those listed in the above inflow categories</t>
  </si>
  <si>
    <t>Amounts to be received from financial institutions and central banks, from transactions other than those listed in the above inflow categories</t>
  </si>
  <si>
    <t>Net derivative cash inflows</t>
  </si>
  <si>
    <t>LCR ( Total Stock of HQLA / Net cash outflows)</t>
  </si>
  <si>
    <t>Market Value</t>
  </si>
  <si>
    <t xml:space="preserve"> Net cash outflows</t>
  </si>
  <si>
    <t xml:space="preserve"> Cash outflows over a 30 day period </t>
  </si>
  <si>
    <t>Total cash outflows</t>
  </si>
  <si>
    <t xml:space="preserve">Cash inflows over a 30 day period </t>
  </si>
  <si>
    <t>Total cash inflows</t>
  </si>
  <si>
    <t>Non financial corporates, sovereigns, central banks, MDBS and PSEs</t>
  </si>
  <si>
    <t>Stable retail deposits ( deposit insurance scheme)</t>
  </si>
  <si>
    <t>Stable retail demand deposits</t>
  </si>
  <si>
    <t>Non financial corporates, sovereigns, central banks, MDBS and PSEs ) if covered by Deposit Insurance Scheme)</t>
  </si>
  <si>
    <t>Central bank reserves in excess of the daily Cash Reserve Ratio requirement</t>
  </si>
  <si>
    <t>HQLA1 denominated in other currencies (Subject to the approval from the Bank of Mauritius)</t>
  </si>
  <si>
    <t>HQLA1 held at parent banks (Subject to the approval from the Bank of Mauritius)</t>
  </si>
  <si>
    <t xml:space="preserve"> HQLA1 assets</t>
  </si>
  <si>
    <t>Total stock of HQLA1 assets</t>
  </si>
  <si>
    <t>HQLA2 assets</t>
  </si>
  <si>
    <t>HQLA2A</t>
  </si>
  <si>
    <t>Total stock of HQLA2A assets</t>
  </si>
  <si>
    <t>HQLA2B (Subject to approval from the Bank of Mauritius)</t>
  </si>
  <si>
    <t>Qualifying covered bonds, not self-issued, rated AA- or better</t>
  </si>
  <si>
    <t>Qualifying non-financial corporate debt securities, rated AA- or better</t>
  </si>
  <si>
    <t>Qualifying non-financial corporate debt securities, rated between A+ and BBB-</t>
  </si>
  <si>
    <t>Qualifying non-financial common equity shares</t>
  </si>
  <si>
    <t>Qualifying residential mortgage backed securities rated AA or better</t>
  </si>
  <si>
    <t>Total stock of HQLA2B assets (Max 15% of HQLA)</t>
  </si>
  <si>
    <t>Total stock of HQLA2 assets (Max 40% of HQLA)</t>
  </si>
  <si>
    <t>Retail deposits</t>
  </si>
  <si>
    <t>Demand deposits and term deposits less than 30 days maturity:</t>
  </si>
  <si>
    <t>Unsecured wholesale funding</t>
  </si>
  <si>
    <t>Demand and Term deposits (less than 30 days maturity) provided by small business customers of which:</t>
  </si>
  <si>
    <t>Secured wholesale funding</t>
  </si>
  <si>
    <t>Secured funding transactions backed by RMBS eligible for inclusion in HQLA2B (Subject to approval from the Bank of Mauritius)</t>
  </si>
  <si>
    <t>Secured funding transactions backed by other HQLA2B assets (Subject to approval from the Bank of Mauritius)</t>
  </si>
  <si>
    <t>retail and small business customers</t>
  </si>
  <si>
    <t>Undrawn committed credit facilities to:</t>
  </si>
  <si>
    <t>other FIs</t>
  </si>
  <si>
    <t>Undrawn committed liquidity facilities to:</t>
  </si>
  <si>
    <t>banks subject to prudential supervision</t>
  </si>
  <si>
    <t>other legal entities</t>
  </si>
  <si>
    <t>Other contingent funding liabilities ( such as guarantees, letters of credit, revocable credit and liquidity facilities):</t>
  </si>
  <si>
    <t>HQLA2B - RMBS (Subject to approval from the Bank of Mauritius)</t>
  </si>
  <si>
    <t>HQLA2B - Other assets (Subject to approval from the Bank of Mauritius)</t>
  </si>
  <si>
    <t>Credit or liquidity facilities provided to the reporting bank from:</t>
  </si>
  <si>
    <t>parent entity (Subject to the approval of the Bank of Mauritius)</t>
  </si>
  <si>
    <t>other entities</t>
  </si>
  <si>
    <t>Stock of HQLA</t>
  </si>
  <si>
    <t>Total additional requirements</t>
  </si>
  <si>
    <t>Net cash outflows ( total cash outflows minus min (total cash inflows, 75% of gross outflows))</t>
  </si>
  <si>
    <t>Operational deposits covered by Deposit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</si>
</sst>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0"/>
  </numFmts>
  <fonts count="13" x14ac:knownFonts="1">
    <font>
      <sz val="11"/>
      <color theme="1"/>
      <name val="Calibri"/>
      <family val="2"/>
      <scheme val="minor"/>
    </font>
    <font>
      <sz val="11"/>
      <color theme="1"/>
      <name val="Calibri"/>
      <family val="2"/>
      <scheme val="minor"/>
    </font>
    <font>
      <b/>
      <sz val="20"/>
      <name val="Segoe UI"/>
      <family val="2"/>
    </font>
    <font>
      <sz val="10"/>
      <name val="Segoe UI"/>
      <family val="2"/>
    </font>
    <font>
      <b/>
      <sz val="12"/>
      <name val="Segoe UI"/>
      <family val="2"/>
    </font>
    <font>
      <sz val="10"/>
      <name val="Arial"/>
      <family val="2"/>
    </font>
    <font>
      <b/>
      <sz val="10"/>
      <name val="Arial"/>
      <family val="2"/>
    </font>
    <font>
      <sz val="10"/>
      <color rgb="FFAA322F"/>
      <name val="Arial"/>
      <family val="2"/>
    </font>
    <font>
      <b/>
      <sz val="12"/>
      <color indexed="8"/>
      <name val="Segoe UI"/>
      <family val="2"/>
    </font>
    <font>
      <sz val="12"/>
      <name val="Segoe UI"/>
      <family val="2"/>
    </font>
    <font>
      <sz val="12"/>
      <color indexed="8"/>
      <name val="Segoe UI"/>
      <family val="2"/>
    </font>
    <font>
      <b/>
      <i/>
      <sz val="12"/>
      <color indexed="8"/>
      <name val="Segoe UI"/>
      <family val="2"/>
    </font>
    <font>
      <sz val="12"/>
      <color theme="1"/>
      <name val="Segoe U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5D6D2"/>
        <bgColor indexed="64"/>
      </patternFill>
    </fill>
    <fill>
      <patternFill patternType="solid">
        <fgColor rgb="FFFFEC72"/>
        <bgColor indexed="64"/>
      </patternFill>
    </fill>
    <fill>
      <patternFill patternType="solid">
        <fgColor theme="6" tint="0.59996337778862885"/>
        <bgColor indexed="64"/>
      </patternFill>
    </fill>
    <fill>
      <patternFill patternType="solid">
        <fgColor rgb="FFEAA121"/>
        <bgColor indexed="64"/>
      </patternFill>
    </fill>
    <fill>
      <patternFill patternType="darkGray">
        <bgColor rgb="FFD5D6D2"/>
      </patternFill>
    </fill>
  </fills>
  <borders count="26">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rgb="FFBCBDBC"/>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top style="thin">
        <color indexed="64"/>
      </top>
      <bottom style="thin">
        <color indexed="64"/>
      </bottom>
      <diagonal/>
    </border>
    <border>
      <left/>
      <right style="thin">
        <color rgb="FFBCBDBC"/>
      </right>
      <top style="thin">
        <color indexed="64"/>
      </top>
      <bottom style="thin">
        <color rgb="FFBCBDBC"/>
      </bottom>
      <diagonal/>
    </border>
    <border>
      <left style="thin">
        <color rgb="FFBCBDBC"/>
      </left>
      <right style="thin">
        <color rgb="FFBCBDBC"/>
      </right>
      <top style="thin">
        <color indexed="64"/>
      </top>
      <bottom style="thin">
        <color rgb="FFBCBDBC"/>
      </bottom>
      <diagonal/>
    </border>
    <border>
      <left style="thin">
        <color rgb="FFBCBDBC"/>
      </left>
      <right style="thin">
        <color rgb="FFBCBDBC"/>
      </right>
      <top style="thin">
        <color rgb="FFBCBDBC"/>
      </top>
      <bottom style="thin">
        <color rgb="FFBCBDBC"/>
      </bottom>
      <diagonal/>
    </border>
    <border>
      <left style="thin">
        <color rgb="FFBCBDBC"/>
      </left>
      <right/>
      <top style="thin">
        <color indexed="64"/>
      </top>
      <bottom style="thin">
        <color rgb="FFBCBDBC"/>
      </bottom>
      <diagonal/>
    </border>
    <border>
      <left/>
      <right style="thin">
        <color rgb="FFBCBDBC"/>
      </right>
      <top style="thin">
        <color rgb="FFBCBDBC"/>
      </top>
      <bottom style="thin">
        <color rgb="FFBCBDBC"/>
      </bottom>
      <diagonal/>
    </border>
    <border>
      <left style="thin">
        <color rgb="FFBCBDBC"/>
      </left>
      <right/>
      <top style="thin">
        <color rgb="FFBCBDBC"/>
      </top>
      <bottom style="thin">
        <color rgb="FFBCBDBC"/>
      </bottom>
      <diagonal/>
    </border>
    <border>
      <left/>
      <right style="thin">
        <color rgb="FFBCBDBC"/>
      </right>
      <top style="thin">
        <color rgb="FFBCBDBC"/>
      </top>
      <bottom/>
      <diagonal/>
    </border>
    <border>
      <left style="thin">
        <color rgb="FFBCBDBC"/>
      </left>
      <right style="thin">
        <color rgb="FFBCBDBC"/>
      </right>
      <top style="thin">
        <color rgb="FFBCBDBC"/>
      </top>
      <bottom/>
      <diagonal/>
    </border>
    <border>
      <left style="thin">
        <color rgb="FFBCBDBC"/>
      </left>
      <right/>
      <top style="thin">
        <color rgb="FFBCBDBC"/>
      </top>
      <bottom/>
      <diagonal/>
    </border>
    <border>
      <left style="thin">
        <color rgb="FFBCBDBC"/>
      </left>
      <right style="thin">
        <color rgb="FFBCBDBC"/>
      </right>
      <top style="thin">
        <color rgb="FFBCBDBC"/>
      </top>
      <bottom style="thin">
        <color indexed="64"/>
      </bottom>
      <diagonal/>
    </border>
    <border>
      <left/>
      <right style="thin">
        <color rgb="FFBCBDBC"/>
      </right>
      <top/>
      <bottom style="thin">
        <color rgb="FFBCBDBC"/>
      </bottom>
      <diagonal/>
    </border>
    <border>
      <left/>
      <right/>
      <top style="thin">
        <color indexed="64"/>
      </top>
      <bottom style="thin">
        <color rgb="FFBCBDBC"/>
      </bottom>
      <diagonal/>
    </border>
    <border>
      <left/>
      <right/>
      <top style="thin">
        <color rgb="FFBCBDBC"/>
      </top>
      <bottom style="thin">
        <color rgb="FFBCBDBC"/>
      </bottom>
      <diagonal/>
    </border>
    <border>
      <left/>
      <right/>
      <top style="thin">
        <color rgb="FFBCBDBC"/>
      </top>
      <bottom/>
      <diagonal/>
    </border>
    <border>
      <left style="medium">
        <color indexed="64"/>
      </left>
      <right style="medium">
        <color indexed="64"/>
      </right>
      <top style="medium">
        <color indexed="64"/>
      </top>
      <bottom style="medium">
        <color indexed="64"/>
      </bottom>
      <diagonal/>
    </border>
    <border>
      <left/>
      <right style="thin">
        <color rgb="FFBCBDBC"/>
      </right>
      <top style="thin">
        <color indexed="64"/>
      </top>
      <bottom/>
      <diagonal/>
    </border>
  </borders>
  <cellStyleXfs count="15">
    <xf numFmtId="0" fontId="0" fillId="0" borderId="0"/>
    <xf numFmtId="43" fontId="1" fillId="0" borderId="0" applyFont="0" applyFill="0" applyBorder="0" applyAlignment="0" applyProtection="0"/>
    <xf numFmtId="0" fontId="2" fillId="2" borderId="5" applyNumberFormat="0" applyFill="0" applyBorder="0" applyAlignment="0" applyProtection="0">
      <alignment horizontal="left"/>
    </xf>
    <xf numFmtId="0" fontId="3" fillId="3" borderId="0">
      <alignment vertical="center"/>
    </xf>
    <xf numFmtId="3" fontId="5" fillId="3" borderId="6" applyFont="0">
      <alignment horizontal="right" vertical="center"/>
    </xf>
    <xf numFmtId="0" fontId="6" fillId="3" borderId="2" applyFont="0" applyBorder="0">
      <alignment horizontal="center" wrapText="1"/>
    </xf>
    <xf numFmtId="0" fontId="5" fillId="4" borderId="6" applyNumberFormat="0" applyFont="0" applyBorder="0">
      <alignment horizontal="center" vertical="center"/>
    </xf>
    <xf numFmtId="3" fontId="5" fillId="5" borderId="12" applyFont="0">
      <alignment horizontal="right" vertical="center"/>
      <protection locked="0"/>
    </xf>
    <xf numFmtId="164" fontId="5" fillId="3" borderId="6" applyFont="0">
      <alignment horizontal="right" vertical="center"/>
    </xf>
    <xf numFmtId="0" fontId="7" fillId="0" borderId="0" applyNumberFormat="0" applyFill="0" applyBorder="0" applyAlignment="0" applyProtection="0"/>
    <xf numFmtId="0" fontId="5" fillId="3" borderId="6">
      <alignment horizontal="center" vertical="center"/>
    </xf>
    <xf numFmtId="3" fontId="5" fillId="6" borderId="12" applyFont="0">
      <alignment horizontal="right" vertical="center"/>
      <protection locked="0"/>
    </xf>
    <xf numFmtId="0" fontId="5" fillId="7" borderId="12" applyNumberFormat="0" applyFont="0" applyProtection="0">
      <alignment horizontal="left" vertical="center"/>
    </xf>
    <xf numFmtId="3" fontId="5" fillId="7" borderId="12" applyFont="0" applyProtection="0">
      <alignment horizontal="right" vertical="center"/>
    </xf>
    <xf numFmtId="9" fontId="5" fillId="7" borderId="12" applyFont="0" applyProtection="0">
      <alignment horizontal="right" vertical="center"/>
    </xf>
  </cellStyleXfs>
  <cellXfs count="89">
    <xf numFmtId="0" fontId="0" fillId="0" borderId="0" xfId="0"/>
    <xf numFmtId="0" fontId="4" fillId="3" borderId="4" xfId="3" applyFont="1" applyFill="1" applyBorder="1" applyAlignment="1" applyProtection="1"/>
    <xf numFmtId="0" fontId="4" fillId="3" borderId="5" xfId="3" applyFont="1" applyFill="1" applyBorder="1" applyAlignment="1" applyProtection="1">
      <alignment horizontal="left"/>
    </xf>
    <xf numFmtId="0" fontId="4" fillId="3" borderId="0" xfId="3" applyFont="1" applyFill="1" applyBorder="1" applyProtection="1">
      <alignment vertical="center"/>
    </xf>
    <xf numFmtId="0" fontId="9" fillId="3" borderId="1" xfId="3" applyFont="1" applyFill="1" applyBorder="1" applyProtection="1">
      <alignment vertical="center"/>
    </xf>
    <xf numFmtId="0" fontId="9" fillId="3" borderId="1" xfId="3" applyFont="1" applyFill="1" applyBorder="1" applyAlignment="1" applyProtection="1">
      <alignment vertical="center" wrapText="1"/>
    </xf>
    <xf numFmtId="0" fontId="9" fillId="3" borderId="0" xfId="3" applyFont="1" applyFill="1" applyBorder="1" applyProtection="1">
      <alignment vertical="center"/>
    </xf>
    <xf numFmtId="0" fontId="10" fillId="3" borderId="5" xfId="3" applyFont="1" applyFill="1" applyBorder="1" applyAlignment="1" applyProtection="1">
      <alignment horizontal="center"/>
    </xf>
    <xf numFmtId="0" fontId="4" fillId="3" borderId="7" xfId="3" applyFont="1" applyFill="1" applyBorder="1" applyAlignment="1" applyProtection="1">
      <alignment vertical="center" wrapText="1"/>
    </xf>
    <xf numFmtId="0" fontId="9" fillId="3" borderId="8" xfId="6" applyFont="1" applyFill="1" applyBorder="1" applyProtection="1">
      <alignment horizontal="center" vertical="center"/>
    </xf>
    <xf numFmtId="0" fontId="4" fillId="3" borderId="9" xfId="5" applyFont="1" applyFill="1" applyBorder="1" applyAlignment="1" applyProtection="1">
      <alignment horizontal="center" vertical="center" wrapText="1"/>
    </xf>
    <xf numFmtId="0" fontId="10" fillId="3" borderId="10" xfId="3" applyFont="1" applyFill="1" applyBorder="1" applyAlignment="1" applyProtection="1">
      <alignment vertical="center" wrapText="1"/>
    </xf>
    <xf numFmtId="3" fontId="10" fillId="5" borderId="12" xfId="7" applyFont="1" applyBorder="1" applyProtection="1">
      <alignment horizontal="right" vertical="center"/>
      <protection locked="0"/>
    </xf>
    <xf numFmtId="0" fontId="9" fillId="8" borderId="12" xfId="6" applyFont="1" applyFill="1" applyBorder="1" applyProtection="1">
      <alignment horizontal="center" vertical="center"/>
    </xf>
    <xf numFmtId="2" fontId="10" fillId="3" borderId="11" xfId="8" applyNumberFormat="1" applyFont="1" applyFill="1" applyBorder="1" applyProtection="1">
      <alignment horizontal="right" vertical="center"/>
    </xf>
    <xf numFmtId="3" fontId="10" fillId="3" borderId="13" xfId="4" applyFont="1" applyFill="1" applyBorder="1" applyProtection="1">
      <alignment horizontal="right" vertical="center"/>
    </xf>
    <xf numFmtId="0" fontId="10" fillId="3" borderId="14" xfId="3" applyFont="1" applyFill="1" applyBorder="1" applyAlignment="1" applyProtection="1">
      <alignment vertical="center" wrapText="1"/>
    </xf>
    <xf numFmtId="0" fontId="10" fillId="3" borderId="14" xfId="3" applyFont="1" applyFill="1" applyBorder="1" applyAlignment="1" applyProtection="1">
      <alignment horizontal="left" vertical="center" wrapText="1"/>
    </xf>
    <xf numFmtId="2" fontId="10" fillId="3" borderId="12" xfId="8" applyNumberFormat="1" applyFont="1" applyFill="1" applyBorder="1" applyProtection="1">
      <alignment horizontal="right" vertical="center"/>
    </xf>
    <xf numFmtId="3" fontId="10" fillId="3" borderId="15" xfId="4" applyFont="1" applyFill="1" applyBorder="1" applyProtection="1">
      <alignment horizontal="right" vertical="center"/>
    </xf>
    <xf numFmtId="0" fontId="10" fillId="3" borderId="16" xfId="3" applyFont="1" applyFill="1" applyBorder="1" applyAlignment="1" applyProtection="1">
      <alignment horizontal="left" vertical="center" wrapText="1"/>
    </xf>
    <xf numFmtId="3" fontId="10" fillId="5" borderId="17" xfId="7" applyFont="1" applyBorder="1" applyProtection="1">
      <alignment horizontal="right" vertical="center"/>
      <protection locked="0"/>
    </xf>
    <xf numFmtId="3" fontId="10" fillId="3" borderId="18" xfId="4" applyFont="1" applyFill="1" applyBorder="1" applyProtection="1">
      <alignment horizontal="right" vertical="center"/>
    </xf>
    <xf numFmtId="0" fontId="8" fillId="3" borderId="10" xfId="3" applyFont="1" applyFill="1" applyBorder="1" applyAlignment="1" applyProtection="1">
      <alignment vertical="center" wrapText="1"/>
    </xf>
    <xf numFmtId="0" fontId="4" fillId="3" borderId="3" xfId="3" applyFont="1" applyFill="1" applyBorder="1" applyAlignment="1" applyProtection="1">
      <alignment vertical="center" wrapText="1"/>
    </xf>
    <xf numFmtId="3" fontId="10" fillId="5" borderId="12" xfId="7" applyNumberFormat="1" applyFont="1" applyBorder="1" applyAlignment="1" applyProtection="1">
      <alignment horizontal="right" vertical="center"/>
      <protection locked="0"/>
    </xf>
    <xf numFmtId="0" fontId="8" fillId="3" borderId="14" xfId="3" applyFont="1" applyFill="1" applyBorder="1" applyAlignment="1" applyProtection="1">
      <alignment vertical="center" wrapText="1"/>
    </xf>
    <xf numFmtId="0" fontId="10" fillId="3" borderId="10" xfId="3" applyFont="1" applyFill="1" applyBorder="1" applyAlignment="1" applyProtection="1">
      <alignment horizontal="left" vertical="center" wrapText="1"/>
    </xf>
    <xf numFmtId="0" fontId="8" fillId="3" borderId="7" xfId="3" applyFont="1" applyFill="1" applyBorder="1" applyAlignment="1" applyProtection="1">
      <alignment vertical="center" wrapText="1"/>
    </xf>
    <xf numFmtId="0" fontId="9" fillId="4" borderId="8" xfId="6" applyFont="1" applyBorder="1">
      <alignment horizontal="center" vertical="center"/>
    </xf>
    <xf numFmtId="0" fontId="9" fillId="3" borderId="14" xfId="3" applyFont="1" applyFill="1" applyBorder="1" applyAlignment="1" applyProtection="1">
      <alignment horizontal="left" vertical="center" wrapText="1"/>
    </xf>
    <xf numFmtId="2" fontId="10" fillId="3" borderId="12" xfId="8" applyNumberFormat="1" applyFont="1" applyFill="1" applyBorder="1" applyAlignment="1" applyProtection="1">
      <alignment horizontal="right" vertical="center"/>
    </xf>
    <xf numFmtId="43" fontId="10" fillId="3" borderId="12" xfId="1" applyFont="1" applyFill="1" applyBorder="1" applyAlignment="1" applyProtection="1">
      <alignment horizontal="right" vertical="center"/>
    </xf>
    <xf numFmtId="3" fontId="10" fillId="5" borderId="12" xfId="7" applyFont="1" applyBorder="1" applyAlignment="1" applyProtection="1">
      <alignment horizontal="right" vertical="center"/>
      <protection locked="0"/>
    </xf>
    <xf numFmtId="3" fontId="10" fillId="5" borderId="19" xfId="7" applyFont="1" applyBorder="1" applyAlignment="1" applyProtection="1">
      <alignment horizontal="right" vertical="center"/>
      <protection locked="0"/>
    </xf>
    <xf numFmtId="0" fontId="8" fillId="3" borderId="7" xfId="3" applyFont="1" applyFill="1" applyBorder="1" applyAlignment="1" applyProtection="1">
      <alignment horizontal="left" vertical="center" wrapText="1"/>
    </xf>
    <xf numFmtId="0" fontId="8" fillId="3" borderId="0" xfId="3" applyFont="1" applyFill="1" applyBorder="1" applyAlignment="1" applyProtection="1">
      <alignment horizontal="left" vertical="center" wrapText="1"/>
    </xf>
    <xf numFmtId="0" fontId="11" fillId="3" borderId="7" xfId="3" applyFont="1" applyFill="1" applyBorder="1" applyAlignment="1" applyProtection="1">
      <alignment horizontal="left" wrapText="1"/>
    </xf>
    <xf numFmtId="0" fontId="4" fillId="2" borderId="8" xfId="5" applyFont="1" applyFill="1" applyBorder="1" applyAlignment="1" applyProtection="1">
      <alignment horizontal="center" vertical="center" wrapText="1"/>
    </xf>
    <xf numFmtId="0" fontId="4" fillId="2" borderId="9" xfId="5" applyFont="1" applyFill="1" applyBorder="1" applyAlignment="1" applyProtection="1">
      <alignment horizontal="center" vertical="center" wrapText="1"/>
    </xf>
    <xf numFmtId="0" fontId="10" fillId="3" borderId="20" xfId="3" applyFont="1" applyFill="1" applyBorder="1" applyAlignment="1" applyProtection="1">
      <alignment horizontal="left" vertical="center" wrapText="1"/>
    </xf>
    <xf numFmtId="2" fontId="10" fillId="3" borderId="19" xfId="8" applyNumberFormat="1" applyFont="1" applyBorder="1" applyAlignment="1" applyProtection="1">
      <alignment horizontal="right" vertical="center"/>
    </xf>
    <xf numFmtId="0" fontId="10" fillId="3" borderId="21" xfId="3" applyFont="1" applyFill="1" applyBorder="1" applyAlignment="1" applyProtection="1">
      <alignment horizontal="left" vertical="center" wrapText="1"/>
    </xf>
    <xf numFmtId="0" fontId="10" fillId="3" borderId="22" xfId="3" applyFont="1" applyFill="1" applyBorder="1" applyAlignment="1" applyProtection="1">
      <alignment horizontal="left" vertical="center" wrapText="1"/>
    </xf>
    <xf numFmtId="2" fontId="10" fillId="3" borderId="12" xfId="8" applyNumberFormat="1" applyFont="1" applyBorder="1" applyAlignment="1" applyProtection="1">
      <alignment horizontal="right" vertical="center"/>
    </xf>
    <xf numFmtId="0" fontId="10" fillId="7" borderId="7" xfId="12" applyFont="1" applyBorder="1" applyAlignment="1" applyProtection="1">
      <alignment horizontal="left" vertical="center" wrapText="1"/>
    </xf>
    <xf numFmtId="0" fontId="10" fillId="3" borderId="21" xfId="3" applyFont="1" applyFill="1" applyBorder="1" applyAlignment="1" applyProtection="1">
      <alignment vertical="center" wrapText="1"/>
    </xf>
    <xf numFmtId="3" fontId="8" fillId="3" borderId="21" xfId="6" applyNumberFormat="1" applyFont="1" applyFill="1" applyBorder="1" applyAlignment="1" applyProtection="1">
      <alignment horizontal="right" wrapText="1"/>
    </xf>
    <xf numFmtId="0" fontId="9" fillId="3" borderId="21" xfId="3" applyFont="1" applyFill="1" applyBorder="1" applyProtection="1">
      <alignment vertical="center"/>
    </xf>
    <xf numFmtId="0" fontId="10" fillId="3" borderId="10" xfId="3" applyFont="1" applyFill="1" applyBorder="1" applyProtection="1">
      <alignment vertical="center"/>
    </xf>
    <xf numFmtId="0" fontId="10" fillId="3" borderId="23" xfId="3" applyFont="1" applyFill="1" applyBorder="1" applyAlignment="1" applyProtection="1">
      <alignment vertical="center" wrapText="1"/>
    </xf>
    <xf numFmtId="3" fontId="8" fillId="3" borderId="23" xfId="6" applyNumberFormat="1" applyFont="1" applyFill="1" applyBorder="1" applyAlignment="1" applyProtection="1">
      <alignment horizontal="right" wrapText="1"/>
    </xf>
    <xf numFmtId="0" fontId="9" fillId="3" borderId="23" xfId="3" applyFont="1" applyFill="1" applyBorder="1" applyProtection="1">
      <alignment vertical="center"/>
    </xf>
    <xf numFmtId="0" fontId="10" fillId="3" borderId="16" xfId="3" applyFont="1" applyFill="1" applyBorder="1" applyProtection="1">
      <alignment vertical="center"/>
    </xf>
    <xf numFmtId="0" fontId="10" fillId="7" borderId="8" xfId="12" applyFont="1" applyBorder="1" applyProtection="1">
      <alignment horizontal="left" vertical="center"/>
    </xf>
    <xf numFmtId="2" fontId="10" fillId="0" borderId="12" xfId="8" applyNumberFormat="1" applyFont="1" applyFill="1" applyBorder="1" applyAlignment="1" applyProtection="1">
      <alignment horizontal="right" vertical="center"/>
    </xf>
    <xf numFmtId="0" fontId="4" fillId="3" borderId="8" xfId="5" applyFont="1" applyFill="1" applyBorder="1" applyAlignment="1" applyProtection="1">
      <alignment horizontal="center" vertical="center" wrapText="1"/>
    </xf>
    <xf numFmtId="0" fontId="10" fillId="7" borderId="9" xfId="12" applyFont="1" applyBorder="1" applyProtection="1">
      <alignment horizontal="left" vertical="center"/>
    </xf>
    <xf numFmtId="9" fontId="10" fillId="0" borderId="24" xfId="14" applyFont="1" applyFill="1" applyBorder="1" applyProtection="1">
      <alignment horizontal="right" vertical="center"/>
    </xf>
    <xf numFmtId="3" fontId="8" fillId="3" borderId="24" xfId="4" applyFont="1" applyFill="1" applyBorder="1" applyProtection="1">
      <alignment horizontal="right" vertical="center"/>
    </xf>
    <xf numFmtId="0" fontId="9" fillId="8" borderId="15" xfId="6" applyFont="1" applyFill="1" applyBorder="1" applyProtection="1">
      <alignment horizontal="center" vertical="center"/>
    </xf>
    <xf numFmtId="3" fontId="8" fillId="3" borderId="24" xfId="4" applyFont="1" applyFill="1" applyBorder="1" applyAlignment="1">
      <alignment horizontal="right" vertical="center"/>
    </xf>
    <xf numFmtId="0" fontId="8" fillId="3" borderId="14" xfId="3" applyFont="1" applyFill="1" applyBorder="1" applyAlignment="1" applyProtection="1">
      <alignment horizontal="left" vertical="center" wrapText="1"/>
    </xf>
    <xf numFmtId="2" fontId="10" fillId="3" borderId="15" xfId="8" applyNumberFormat="1" applyFont="1" applyFill="1" applyBorder="1" applyProtection="1">
      <alignment horizontal="right" vertical="center"/>
    </xf>
    <xf numFmtId="3" fontId="10" fillId="5" borderId="16" xfId="7" applyFont="1" applyBorder="1" applyProtection="1">
      <alignment horizontal="right" vertical="center"/>
      <protection locked="0"/>
    </xf>
    <xf numFmtId="0" fontId="10" fillId="3" borderId="16" xfId="3" applyFont="1" applyFill="1" applyBorder="1" applyAlignment="1" applyProtection="1">
      <alignment vertical="center" wrapText="1"/>
    </xf>
    <xf numFmtId="3" fontId="10" fillId="5" borderId="17" xfId="7" applyNumberFormat="1" applyFont="1" applyBorder="1" applyAlignment="1" applyProtection="1">
      <alignment horizontal="right" vertical="center"/>
      <protection locked="0"/>
    </xf>
    <xf numFmtId="2" fontId="10" fillId="3" borderId="17" xfId="8" applyNumberFormat="1" applyFont="1" applyFill="1" applyBorder="1" applyProtection="1">
      <alignment horizontal="right" vertical="center"/>
    </xf>
    <xf numFmtId="3" fontId="10" fillId="3" borderId="24" xfId="4" applyFont="1" applyFill="1" applyBorder="1" applyProtection="1">
      <alignment horizontal="right" vertical="center"/>
    </xf>
    <xf numFmtId="0" fontId="8" fillId="3" borderId="25" xfId="3" applyFont="1" applyFill="1" applyBorder="1" applyAlignment="1" applyProtection="1">
      <alignment vertical="center" wrapText="1"/>
    </xf>
    <xf numFmtId="0" fontId="0" fillId="0" borderId="3" xfId="0" applyBorder="1"/>
    <xf numFmtId="0" fontId="4" fillId="3" borderId="2" xfId="3" applyFont="1" applyFill="1" applyBorder="1" applyAlignment="1" applyProtection="1">
      <alignment horizontal="left"/>
    </xf>
    <xf numFmtId="0" fontId="4" fillId="3" borderId="25" xfId="3" applyFont="1" applyFill="1" applyBorder="1" applyAlignment="1" applyProtection="1">
      <alignment horizontal="left" wrapText="1"/>
    </xf>
    <xf numFmtId="0" fontId="10" fillId="3" borderId="23" xfId="3" applyFont="1" applyFill="1" applyBorder="1" applyAlignment="1" applyProtection="1">
      <alignment horizontal="left" vertical="center" wrapText="1"/>
    </xf>
    <xf numFmtId="0" fontId="9" fillId="8" borderId="17" xfId="6" applyFont="1" applyFill="1" applyBorder="1" applyProtection="1">
      <alignment horizontal="center" vertical="center"/>
    </xf>
    <xf numFmtId="2" fontId="10" fillId="0" borderId="17" xfId="8" applyNumberFormat="1" applyFont="1" applyFill="1" applyBorder="1" applyAlignment="1" applyProtection="1">
      <alignment horizontal="right" vertical="center"/>
    </xf>
    <xf numFmtId="0" fontId="0" fillId="0" borderId="1" xfId="0" applyBorder="1"/>
    <xf numFmtId="0" fontId="0" fillId="0" borderId="0" xfId="0" applyFill="1"/>
    <xf numFmtId="2" fontId="10" fillId="3" borderId="17" xfId="8" applyNumberFormat="1" applyFont="1" applyBorder="1" applyAlignment="1" applyProtection="1">
      <alignment horizontal="right" vertical="center"/>
    </xf>
    <xf numFmtId="0" fontId="0" fillId="0" borderId="0" xfId="0" applyBorder="1"/>
    <xf numFmtId="0" fontId="4" fillId="3" borderId="0" xfId="3" applyFont="1" applyFill="1" applyBorder="1" applyAlignment="1" applyProtection="1"/>
    <xf numFmtId="0" fontId="4" fillId="3" borderId="0" xfId="3" applyFont="1" applyFill="1" applyBorder="1" applyAlignment="1" applyProtection="1">
      <alignment horizontal="left"/>
    </xf>
    <xf numFmtId="0" fontId="8" fillId="3" borderId="3" xfId="3" applyFont="1" applyFill="1" applyBorder="1" applyAlignment="1" applyProtection="1">
      <alignment horizontal="left" vertical="center" wrapText="1"/>
    </xf>
    <xf numFmtId="0" fontId="12" fillId="0" borderId="0" xfId="0" applyFont="1"/>
    <xf numFmtId="0" fontId="12" fillId="0" borderId="8" xfId="0" applyFont="1" applyBorder="1"/>
    <xf numFmtId="0" fontId="12" fillId="0" borderId="25" xfId="0" applyFont="1" applyBorder="1"/>
    <xf numFmtId="3" fontId="12" fillId="0" borderId="8" xfId="0" applyNumberFormat="1" applyFont="1" applyBorder="1"/>
    <xf numFmtId="0" fontId="4" fillId="3" borderId="5" xfId="3" applyFont="1" applyFill="1" applyBorder="1" applyAlignment="1" applyProtection="1">
      <alignment horizontal="left" wrapText="1"/>
    </xf>
    <xf numFmtId="0" fontId="4" fillId="3" borderId="0" xfId="3" applyFont="1" applyFill="1" applyBorder="1" applyAlignment="1" applyProtection="1">
      <alignment horizontal="left" wrapText="1"/>
    </xf>
  </cellXfs>
  <cellStyles count="15">
    <cellStyle name="checkLiq" xfId="10"/>
    <cellStyle name="Comma" xfId="1" builtinId="3"/>
    <cellStyle name="greyed" xfId="6"/>
    <cellStyle name="Heading 1 2" xfId="2"/>
    <cellStyle name="HeadingTable" xfId="5"/>
    <cellStyle name="highlightExposure" xfId="13"/>
    <cellStyle name="highlightPercentage" xfId="14"/>
    <cellStyle name="highlightText" xfId="12"/>
    <cellStyle name="inputExposure" xfId="7"/>
    <cellStyle name="Normal" xfId="0" builtinId="0"/>
    <cellStyle name="Normal 2" xfId="3"/>
    <cellStyle name="optionalExposure" xfId="11"/>
    <cellStyle name="showExposure" xfId="4"/>
    <cellStyle name="showParameterE" xfId="8"/>
    <cellStyle name="Warning Tex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0</xdr:col>
      <xdr:colOff>112367</xdr:colOff>
      <xdr:row>45</xdr:row>
      <xdr:rowOff>188291</xdr:rowOff>
    </xdr:to>
    <xdr:sp macro="" textlink="">
      <xdr:nvSpPr>
        <xdr:cNvPr id="66" name="Text Box 3261"/>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67" name="Text Box 3262"/>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68" name="Text Box 3263"/>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69" name="Text Box 3264"/>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0" name="Text Box 3265"/>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1" name="Text Box 3266"/>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2" name="Text Box 3267"/>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3" name="Text Box 3268"/>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4" name="Text Box 3261"/>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5" name="Text Box 3262"/>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6" name="Text Box 3263"/>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7" name="Text Box 3264"/>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8" name="Text Box 3265"/>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79" name="Text Box 3266"/>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80" name="Text Box 3267"/>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0</xdr:rowOff>
    </xdr:from>
    <xdr:to>
      <xdr:col>0</xdr:col>
      <xdr:colOff>112367</xdr:colOff>
      <xdr:row>45</xdr:row>
      <xdr:rowOff>188291</xdr:rowOff>
    </xdr:to>
    <xdr:sp macro="" textlink="">
      <xdr:nvSpPr>
        <xdr:cNvPr id="81" name="Text Box 3268"/>
        <xdr:cNvSpPr txBox="1">
          <a:spLocks noChangeArrowheads="1"/>
        </xdr:cNvSpPr>
      </xdr:nvSpPr>
      <xdr:spPr bwMode="auto">
        <a:xfrm>
          <a:off x="0" y="11668125"/>
          <a:ext cx="112367" cy="188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an.kwokchungyee\AppData\Local\Microsoft\Windows\Temporary%20Internet%20Files\Content.Outlook\Q5QTS5HX\BIS%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Requirements"/>
      <sheetName val="DefCap"/>
      <sheetName val="DefCap-MI"/>
      <sheetName val="Leverage Ratio"/>
      <sheetName val="LCR"/>
      <sheetName val="Sheet2"/>
      <sheetName val="Sheet3"/>
      <sheetName val="Sheet1"/>
      <sheetName val="NSFR"/>
      <sheetName val="Large exposures"/>
      <sheetName val="Sovereign exposures"/>
      <sheetName val="OpRisk"/>
      <sheetName val="IRRBB exposures"/>
      <sheetName val="IRRBB capital requirements"/>
      <sheetName val="IRRBB IMS"/>
      <sheetName val="IRRBB scenarios"/>
      <sheetName val="IRRBB questions"/>
      <sheetName val="IRRBB calc"/>
      <sheetName val="Checks"/>
      <sheetName val="Parameters"/>
      <sheetName val="IRRBB parameters"/>
    </sheetNames>
    <sheetDataSet>
      <sheetData sheetId="0">
        <row r="40">
          <cell r="C40">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5">
          <cell r="F15">
            <v>1</v>
          </cell>
        </row>
        <row r="164">
          <cell r="D164" t="str">
            <v>Yes</v>
          </cell>
        </row>
        <row r="165">
          <cell r="D165" t="str">
            <v>No</v>
          </cell>
        </row>
        <row r="167">
          <cell r="D167">
            <v>1</v>
          </cell>
        </row>
        <row r="168">
          <cell r="D168">
            <v>2</v>
          </cell>
        </row>
        <row r="169">
          <cell r="D169">
            <v>1</v>
          </cell>
          <cell r="E169">
            <v>1</v>
          </cell>
          <cell r="F169" t="str">
            <v>One</v>
          </cell>
        </row>
        <row r="170">
          <cell r="D170">
            <v>1000</v>
          </cell>
          <cell r="E170">
            <v>1000</v>
          </cell>
          <cell r="F170" t="str">
            <v>Thousands</v>
          </cell>
        </row>
        <row r="171">
          <cell r="D171">
            <v>1000000</v>
          </cell>
          <cell r="E171">
            <v>1000000</v>
          </cell>
          <cell r="F171" t="str">
            <v>Millions</v>
          </cell>
        </row>
        <row r="183">
          <cell r="D183" t="str">
            <v>BIA</v>
          </cell>
        </row>
        <row r="184">
          <cell r="D184" t="str">
            <v>TSA</v>
          </cell>
        </row>
        <row r="185">
          <cell r="D185" t="str">
            <v>ASA</v>
          </cell>
        </row>
        <row r="186">
          <cell r="D186" t="str">
            <v>AMA</v>
          </cell>
        </row>
        <row r="189">
          <cell r="D189" t="str">
            <v>IFRS</v>
          </cell>
        </row>
        <row r="190">
          <cell r="D190" t="str">
            <v>US GAAP</v>
          </cell>
        </row>
        <row r="191">
          <cell r="D191" t="str">
            <v>Other national accounting standard</v>
          </cell>
        </row>
        <row r="192">
          <cell r="D192" t="str">
            <v>Joint stock company</v>
          </cell>
        </row>
        <row r="193">
          <cell r="D193" t="str">
            <v>Mutual / cooperative</v>
          </cell>
        </row>
        <row r="194">
          <cell r="D194" t="str">
            <v>Other non-joint stock company</v>
          </cell>
        </row>
        <row r="195">
          <cell r="C195">
            <v>1</v>
          </cell>
        </row>
        <row r="196">
          <cell r="C196">
            <v>2</v>
          </cell>
        </row>
        <row r="197">
          <cell r="C197">
            <v>4</v>
          </cell>
        </row>
        <row r="198">
          <cell r="C198">
            <v>5</v>
          </cell>
        </row>
        <row r="199">
          <cell r="C199">
            <v>6</v>
          </cell>
        </row>
        <row r="200">
          <cell r="C200">
            <v>7</v>
          </cell>
        </row>
        <row r="201">
          <cell r="C201">
            <v>8</v>
          </cell>
        </row>
        <row r="202">
          <cell r="D202" t="str">
            <v>Control</v>
          </cell>
        </row>
        <row r="203">
          <cell r="D203" t="str">
            <v>Economic interdependence</v>
          </cell>
        </row>
        <row r="204">
          <cell r="D204" t="str">
            <v>Both</v>
          </cell>
        </row>
        <row r="208">
          <cell r="D208" t="str">
            <v>B1: Q-CCP</v>
          </cell>
        </row>
        <row r="209">
          <cell r="D209" t="str">
            <v>B2: Non-Q-CCP</v>
          </cell>
        </row>
        <row r="210">
          <cell r="D210" t="str">
            <v>USD</v>
          </cell>
        </row>
        <row r="211">
          <cell r="D211" t="str">
            <v>EUR</v>
          </cell>
        </row>
        <row r="212">
          <cell r="D212" t="str">
            <v>JPY</v>
          </cell>
        </row>
        <row r="213">
          <cell r="D213" t="str">
            <v>GBP</v>
          </cell>
        </row>
        <row r="214">
          <cell r="D214" t="str">
            <v>AUD</v>
          </cell>
        </row>
        <row r="215">
          <cell r="D215" t="str">
            <v>BRL</v>
          </cell>
        </row>
        <row r="216">
          <cell r="D216" t="str">
            <v>CAD</v>
          </cell>
        </row>
        <row r="217">
          <cell r="D217" t="str">
            <v>CHF</v>
          </cell>
        </row>
        <row r="218">
          <cell r="D218" t="str">
            <v>CLP</v>
          </cell>
        </row>
        <row r="219">
          <cell r="D219" t="str">
            <v>CNY</v>
          </cell>
        </row>
        <row r="220">
          <cell r="D220" t="str">
            <v>CZK</v>
          </cell>
        </row>
        <row r="221">
          <cell r="D221" t="str">
            <v>DKK</v>
          </cell>
        </row>
        <row r="222">
          <cell r="D222" t="str">
            <v>HKD</v>
          </cell>
        </row>
        <row r="223">
          <cell r="D223" t="str">
            <v>HUF</v>
          </cell>
        </row>
        <row r="224">
          <cell r="D224" t="str">
            <v>IDR</v>
          </cell>
        </row>
        <row r="225">
          <cell r="D225" t="str">
            <v>ILS</v>
          </cell>
        </row>
        <row r="226">
          <cell r="D226" t="str">
            <v>INR</v>
          </cell>
        </row>
        <row r="227">
          <cell r="D227" t="str">
            <v>KRW</v>
          </cell>
        </row>
        <row r="228">
          <cell r="D228" t="str">
            <v>MXN</v>
          </cell>
        </row>
        <row r="229">
          <cell r="D229" t="str">
            <v>MYR</v>
          </cell>
        </row>
        <row r="230">
          <cell r="D230" t="str">
            <v>NOK</v>
          </cell>
        </row>
        <row r="231">
          <cell r="D231" t="str">
            <v>NZD</v>
          </cell>
        </row>
        <row r="232">
          <cell r="D232" t="str">
            <v>PLN</v>
          </cell>
        </row>
        <row r="233">
          <cell r="D233" t="str">
            <v>RUB</v>
          </cell>
        </row>
        <row r="234">
          <cell r="D234" t="str">
            <v>SEK</v>
          </cell>
        </row>
        <row r="235">
          <cell r="D235" t="str">
            <v>SGD</v>
          </cell>
        </row>
        <row r="236">
          <cell r="D236" t="str">
            <v>THB</v>
          </cell>
        </row>
        <row r="237">
          <cell r="D237" t="str">
            <v>TRY</v>
          </cell>
        </row>
        <row r="238">
          <cell r="D238" t="str">
            <v>TWD</v>
          </cell>
        </row>
        <row r="239">
          <cell r="D239" t="str">
            <v>XAU</v>
          </cell>
        </row>
        <row r="240">
          <cell r="D240" t="str">
            <v>ZAR</v>
          </cell>
        </row>
        <row r="242">
          <cell r="D242" t="str">
            <v>low</v>
          </cell>
        </row>
        <row r="243">
          <cell r="D243" t="str">
            <v>medium</v>
          </cell>
        </row>
        <row r="244">
          <cell r="D244" t="str">
            <v>high</v>
          </cell>
        </row>
        <row r="245">
          <cell r="C245">
            <v>0</v>
          </cell>
        </row>
        <row r="246">
          <cell r="C246">
            <v>1</v>
          </cell>
        </row>
        <row r="247">
          <cell r="C247">
            <v>2</v>
          </cell>
        </row>
        <row r="248">
          <cell r="C248">
            <v>3</v>
          </cell>
        </row>
        <row r="249">
          <cell r="C249">
            <v>4</v>
          </cell>
        </row>
        <row r="250">
          <cell r="C250">
            <v>5</v>
          </cell>
        </row>
        <row r="251">
          <cell r="C251">
            <v>6</v>
          </cell>
        </row>
        <row r="252">
          <cell r="C252">
            <v>7</v>
          </cell>
        </row>
        <row r="253">
          <cell r="C253">
            <v>8</v>
          </cell>
        </row>
        <row r="254">
          <cell r="C254">
            <v>9</v>
          </cell>
        </row>
        <row r="255">
          <cell r="C255">
            <v>10</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33"/>
  <sheetViews>
    <sheetView tabSelected="1" topLeftCell="A121" zoomScale="85" zoomScaleNormal="85" workbookViewId="0">
      <selection activeCell="J132" sqref="J132"/>
    </sheetView>
  </sheetViews>
  <sheetFormatPr defaultRowHeight="15" x14ac:dyDescent="0.25"/>
  <cols>
    <col min="2" max="2" width="48.140625" customWidth="1"/>
    <col min="3" max="3" width="22.28515625" customWidth="1"/>
    <col min="6" max="6" width="12.85546875" customWidth="1"/>
  </cols>
  <sheetData>
    <row r="2" spans="1:6" ht="17.25" x14ac:dyDescent="0.3">
      <c r="A2" s="80" t="s">
        <v>101</v>
      </c>
    </row>
    <row r="3" spans="1:6" ht="17.25" x14ac:dyDescent="0.3">
      <c r="A3" s="80"/>
    </row>
    <row r="4" spans="1:6" ht="34.5" x14ac:dyDescent="0.3">
      <c r="B4" s="71" t="s">
        <v>69</v>
      </c>
      <c r="C4" s="72" t="s">
        <v>56</v>
      </c>
      <c r="D4" s="9"/>
      <c r="E4" s="56" t="s">
        <v>20</v>
      </c>
      <c r="F4" s="10" t="s">
        <v>21</v>
      </c>
    </row>
    <row r="5" spans="1:6" ht="26.25" customHeight="1" x14ac:dyDescent="0.25">
      <c r="B5" s="11" t="s">
        <v>2</v>
      </c>
      <c r="C5" s="12"/>
      <c r="D5" s="13"/>
      <c r="E5" s="14">
        <v>1</v>
      </c>
      <c r="F5" s="15" t="str">
        <f>IF(ISNUMBER(C5),+E5*C5,"")</f>
        <v/>
      </c>
    </row>
    <row r="6" spans="1:6" ht="30.75" customHeight="1" x14ac:dyDescent="0.25">
      <c r="B6" s="17" t="s">
        <v>66</v>
      </c>
      <c r="C6" s="12"/>
      <c r="D6" s="13"/>
      <c r="E6" s="18">
        <v>1</v>
      </c>
      <c r="F6" s="19" t="str">
        <f>IF(ISNUMBER(C6),+E6*C6,"")</f>
        <v/>
      </c>
    </row>
    <row r="7" spans="1:6" ht="17.25" x14ac:dyDescent="0.25">
      <c r="B7" s="26" t="s">
        <v>8</v>
      </c>
      <c r="C7" s="13"/>
      <c r="D7" s="13"/>
      <c r="E7" s="13"/>
      <c r="F7" s="13"/>
    </row>
    <row r="8" spans="1:6" ht="17.25" x14ac:dyDescent="0.25">
      <c r="B8" s="17" t="s">
        <v>9</v>
      </c>
      <c r="C8" s="12"/>
      <c r="D8" s="13"/>
      <c r="E8" s="18">
        <v>1</v>
      </c>
      <c r="F8" s="19" t="str">
        <f>IF(ISNUMBER(C8),+E8*C8,"")</f>
        <v/>
      </c>
    </row>
    <row r="9" spans="1:6" ht="17.25" x14ac:dyDescent="0.25">
      <c r="B9" s="17" t="s">
        <v>10</v>
      </c>
      <c r="C9" s="12"/>
      <c r="D9" s="13"/>
      <c r="E9" s="18">
        <v>1</v>
      </c>
      <c r="F9" s="19" t="str">
        <f>IF(ISNUMBER(C9),+E9*C9,"")</f>
        <v/>
      </c>
    </row>
    <row r="10" spans="1:6" ht="17.25" x14ac:dyDescent="0.25">
      <c r="B10" s="17" t="s">
        <v>11</v>
      </c>
      <c r="C10" s="12"/>
      <c r="D10" s="13"/>
      <c r="E10" s="18">
        <v>1</v>
      </c>
      <c r="F10" s="19" t="str">
        <f>IF(ISNUMBER(C10),+E10*C10,"")</f>
        <v/>
      </c>
    </row>
    <row r="11" spans="1:6" ht="17.25" x14ac:dyDescent="0.25">
      <c r="B11" s="17" t="s">
        <v>12</v>
      </c>
      <c r="C11" s="12"/>
      <c r="D11" s="13"/>
      <c r="E11" s="18">
        <v>1</v>
      </c>
      <c r="F11" s="19" t="str">
        <f>IF(ISNUMBER(C11),+E11*C11,"")</f>
        <v/>
      </c>
    </row>
    <row r="12" spans="1:6" ht="34.5" x14ac:dyDescent="0.25">
      <c r="B12" s="17" t="s">
        <v>13</v>
      </c>
      <c r="C12" s="12"/>
      <c r="D12" s="13"/>
      <c r="E12" s="18">
        <v>1</v>
      </c>
      <c r="F12" s="19" t="str">
        <f>IF(ISNUMBER(C12),+E12*C12,"")</f>
        <v/>
      </c>
    </row>
    <row r="13" spans="1:6" ht="17.25" x14ac:dyDescent="0.25">
      <c r="B13" s="62" t="s">
        <v>14</v>
      </c>
      <c r="C13" s="13"/>
      <c r="D13" s="13"/>
      <c r="E13" s="13"/>
      <c r="F13" s="13"/>
    </row>
    <row r="14" spans="1:6" ht="86.25" x14ac:dyDescent="0.25">
      <c r="B14" s="17" t="s">
        <v>15</v>
      </c>
      <c r="C14" s="12"/>
      <c r="D14" s="13"/>
      <c r="E14" s="18">
        <v>1</v>
      </c>
      <c r="F14" s="19" t="str">
        <f>IF(ISNUMBER(C14),+E14*C14,"")</f>
        <v/>
      </c>
    </row>
    <row r="15" spans="1:6" ht="120.75" x14ac:dyDescent="0.25">
      <c r="B15" s="20" t="s">
        <v>16</v>
      </c>
      <c r="C15" s="21"/>
      <c r="D15" s="13"/>
      <c r="E15" s="18">
        <v>1</v>
      </c>
      <c r="F15" s="19" t="str">
        <f>IF(ISNUMBER(C15),+E15*C15,"")</f>
        <v/>
      </c>
    </row>
    <row r="16" spans="1:6" ht="17.25" x14ac:dyDescent="0.25">
      <c r="B16" s="20"/>
      <c r="C16" s="13"/>
      <c r="D16" s="13"/>
      <c r="E16" s="13"/>
      <c r="F16" s="13"/>
    </row>
    <row r="17" spans="2:6" ht="51.75" x14ac:dyDescent="0.25">
      <c r="B17" s="20" t="s">
        <v>67</v>
      </c>
      <c r="C17" s="64"/>
      <c r="D17" s="13"/>
      <c r="E17" s="63">
        <v>1</v>
      </c>
      <c r="F17" s="19" t="str">
        <f>IF(ISNUMBER(C17),+E17*C17,"")</f>
        <v/>
      </c>
    </row>
    <row r="18" spans="2:6" ht="35.25" thickBot="1" x14ac:dyDescent="0.3">
      <c r="B18" s="20" t="s">
        <v>68</v>
      </c>
      <c r="C18" s="21"/>
      <c r="D18" s="13"/>
      <c r="E18" s="63">
        <v>1</v>
      </c>
      <c r="F18" s="19" t="str">
        <f>IF(ISNUMBER(C18),+E18*C18,"")</f>
        <v/>
      </c>
    </row>
    <row r="19" spans="2:6" ht="18" thickBot="1" x14ac:dyDescent="0.35">
      <c r="B19" s="28" t="s">
        <v>70</v>
      </c>
      <c r="C19" s="86">
        <f>+SUM(C5:C6)+SUM(C8:C12)+SUM(C14:C15)+SUM(C17:C18)</f>
        <v>0</v>
      </c>
      <c r="D19" s="13"/>
      <c r="E19" s="60"/>
      <c r="F19" s="59">
        <f>SUM(F5:F6,F8:F12,F14:F15,F17:F18)</f>
        <v>0</v>
      </c>
    </row>
    <row r="21" spans="2:6" ht="34.5" x14ac:dyDescent="0.25">
      <c r="B21" s="24" t="s">
        <v>71</v>
      </c>
      <c r="C21" s="56" t="s">
        <v>22</v>
      </c>
      <c r="D21" s="13"/>
      <c r="E21" s="56" t="s">
        <v>20</v>
      </c>
      <c r="F21" s="10" t="s">
        <v>21</v>
      </c>
    </row>
    <row r="22" spans="2:6" ht="17.25" x14ac:dyDescent="0.25">
      <c r="B22" s="23" t="s">
        <v>72</v>
      </c>
      <c r="C22" s="13"/>
      <c r="D22" s="13"/>
      <c r="E22" s="13"/>
      <c r="F22" s="13"/>
    </row>
    <row r="23" spans="2:6" ht="17.25" x14ac:dyDescent="0.25">
      <c r="B23" s="11" t="s">
        <v>17</v>
      </c>
      <c r="C23" s="13"/>
      <c r="D23" s="13"/>
      <c r="E23" s="13"/>
      <c r="F23" s="60"/>
    </row>
    <row r="24" spans="2:6" ht="17.25" x14ac:dyDescent="0.25">
      <c r="B24" s="17" t="s">
        <v>9</v>
      </c>
      <c r="C24" s="25"/>
      <c r="D24" s="13"/>
      <c r="E24" s="18">
        <v>0.85</v>
      </c>
      <c r="F24" s="19" t="str">
        <f>IF(ISNUMBER(C24),+E24*C24,"")</f>
        <v/>
      </c>
    </row>
    <row r="25" spans="2:6" ht="17.25" x14ac:dyDescent="0.25">
      <c r="B25" s="17" t="s">
        <v>10</v>
      </c>
      <c r="C25" s="25"/>
      <c r="D25" s="13"/>
      <c r="E25" s="18">
        <v>0.85</v>
      </c>
      <c r="F25" s="19" t="str">
        <f>IF(ISNUMBER(C25),+E25*C25,"")</f>
        <v/>
      </c>
    </row>
    <row r="26" spans="2:6" ht="17.25" x14ac:dyDescent="0.25">
      <c r="B26" s="17" t="s">
        <v>11</v>
      </c>
      <c r="C26" s="25"/>
      <c r="D26" s="13"/>
      <c r="E26" s="18">
        <v>0.85</v>
      </c>
      <c r="F26" s="19" t="str">
        <f>IF(ISNUMBER(C26),+E26*C26,"")</f>
        <v/>
      </c>
    </row>
    <row r="27" spans="2:6" ht="17.25" x14ac:dyDescent="0.25">
      <c r="B27" s="17" t="s">
        <v>12</v>
      </c>
      <c r="C27" s="25"/>
      <c r="D27" s="13"/>
      <c r="E27" s="18">
        <v>0.85</v>
      </c>
      <c r="F27" s="19" t="str">
        <f>IF(ISNUMBER(C27),+E27*C27,"")</f>
        <v/>
      </c>
    </row>
    <row r="28" spans="2:6" ht="17.25" x14ac:dyDescent="0.25">
      <c r="B28" s="17" t="s">
        <v>18</v>
      </c>
      <c r="C28" s="25"/>
      <c r="D28" s="13"/>
      <c r="E28" s="18">
        <v>0.85</v>
      </c>
      <c r="F28" s="19" t="str">
        <f>IF(ISNUMBER(C28),+E28*C28,"")</f>
        <v/>
      </c>
    </row>
    <row r="29" spans="2:6" ht="17.25" x14ac:dyDescent="0.25">
      <c r="B29" s="17"/>
      <c r="C29" s="13"/>
      <c r="D29" s="13"/>
      <c r="E29" s="13"/>
      <c r="F29" s="60"/>
    </row>
    <row r="30" spans="2:6" ht="34.5" x14ac:dyDescent="0.25">
      <c r="B30" s="16" t="s">
        <v>76</v>
      </c>
      <c r="C30" s="25"/>
      <c r="D30" s="13"/>
      <c r="E30" s="18">
        <v>0.85</v>
      </c>
      <c r="F30" s="19" t="str">
        <f>IF(ISNUMBER(C30),+E30*C30,"")</f>
        <v/>
      </c>
    </row>
    <row r="31" spans="2:6" ht="35.25" thickBot="1" x14ac:dyDescent="0.3">
      <c r="B31" s="65" t="s">
        <v>75</v>
      </c>
      <c r="C31" s="66"/>
      <c r="D31" s="13"/>
      <c r="E31" s="67">
        <v>0.85</v>
      </c>
      <c r="F31" s="19" t="str">
        <f>IF(ISNUMBER(C31),+E31*C31,"")</f>
        <v/>
      </c>
    </row>
    <row r="32" spans="2:6" ht="18" thickBot="1" x14ac:dyDescent="0.35">
      <c r="B32" s="69" t="s">
        <v>73</v>
      </c>
      <c r="C32" s="84">
        <f>+SUM(C24:C28)+SUM(C30:C31)</f>
        <v>0</v>
      </c>
      <c r="D32" s="13"/>
      <c r="E32" s="60"/>
      <c r="F32" s="68">
        <f>+SUM(F24:F28,F30:F31)</f>
        <v>0</v>
      </c>
    </row>
    <row r="33" spans="1:6" ht="34.5" x14ac:dyDescent="0.25">
      <c r="B33" s="69" t="s">
        <v>74</v>
      </c>
      <c r="C33" s="13"/>
      <c r="D33" s="13"/>
      <c r="E33" s="13"/>
      <c r="F33" s="13"/>
    </row>
    <row r="34" spans="1:6" ht="34.5" x14ac:dyDescent="0.25">
      <c r="B34" s="11" t="s">
        <v>79</v>
      </c>
      <c r="C34" s="66"/>
      <c r="D34" s="13"/>
      <c r="E34" s="67">
        <v>0.75</v>
      </c>
      <c r="F34" s="19" t="str">
        <f>IF(ISNUMBER(C34),+E34*C34,"")</f>
        <v/>
      </c>
    </row>
    <row r="35" spans="1:6" ht="34.5" x14ac:dyDescent="0.25">
      <c r="B35" s="16" t="s">
        <v>77</v>
      </c>
      <c r="C35" s="66"/>
      <c r="D35" s="13"/>
      <c r="E35" s="67">
        <v>0.5</v>
      </c>
      <c r="F35" s="19" t="str">
        <f>IF(ISNUMBER(C35),+E35*C35,"")</f>
        <v/>
      </c>
    </row>
    <row r="36" spans="1:6" ht="35.25" thickBot="1" x14ac:dyDescent="0.3">
      <c r="B36" s="65" t="s">
        <v>78</v>
      </c>
      <c r="C36" s="66"/>
      <c r="D36" s="13"/>
      <c r="E36" s="67">
        <v>0.5</v>
      </c>
      <c r="F36" s="19" t="str">
        <f>IF(ISNUMBER(C36),+E36*C36,"")</f>
        <v/>
      </c>
    </row>
    <row r="37" spans="1:6" ht="35.25" thickBot="1" x14ac:dyDescent="0.35">
      <c r="B37" s="69" t="s">
        <v>80</v>
      </c>
      <c r="C37" s="84">
        <f>+SUM(C34:C36)</f>
        <v>0</v>
      </c>
      <c r="D37" s="13"/>
      <c r="E37" s="60"/>
      <c r="F37" s="68">
        <f>+SUM(F34:F36)</f>
        <v>0</v>
      </c>
    </row>
    <row r="38" spans="1:6" ht="35.25" thickBot="1" x14ac:dyDescent="0.35">
      <c r="B38" s="69" t="s">
        <v>81</v>
      </c>
      <c r="C38" s="84">
        <f>+C32+C37</f>
        <v>0</v>
      </c>
      <c r="D38" s="13"/>
      <c r="E38" s="60"/>
      <c r="F38" s="59">
        <f>+F32+F37</f>
        <v>0</v>
      </c>
    </row>
    <row r="39" spans="1:6" ht="15.75" thickBot="1" x14ac:dyDescent="0.3">
      <c r="B39" s="70"/>
      <c r="C39" s="70"/>
    </row>
    <row r="40" spans="1:6" ht="18" thickBot="1" x14ac:dyDescent="0.35">
      <c r="B40" s="28" t="s">
        <v>23</v>
      </c>
      <c r="C40" s="84">
        <f>+C19+C38</f>
        <v>0</v>
      </c>
      <c r="D40" s="13"/>
      <c r="E40" s="13"/>
      <c r="F40" s="59">
        <f>+F19+F38</f>
        <v>0</v>
      </c>
    </row>
    <row r="42" spans="1:6" ht="17.25" x14ac:dyDescent="0.3">
      <c r="A42" s="1" t="s">
        <v>57</v>
      </c>
      <c r="B42" s="5"/>
      <c r="C42" s="4"/>
      <c r="D42" s="4"/>
      <c r="E42" s="4"/>
      <c r="F42" s="4"/>
    </row>
    <row r="43" spans="1:6" ht="17.25" x14ac:dyDescent="0.3">
      <c r="A43" s="2"/>
      <c r="B43" s="81" t="s">
        <v>58</v>
      </c>
      <c r="C43" s="3"/>
      <c r="D43" s="6"/>
      <c r="E43" s="6"/>
      <c r="F43" s="6"/>
    </row>
    <row r="44" spans="1:6" ht="17.25" x14ac:dyDescent="0.3">
      <c r="A44" s="87" t="s">
        <v>24</v>
      </c>
      <c r="B44" s="88"/>
      <c r="C44" s="88"/>
      <c r="D44" s="88"/>
      <c r="E44" s="88"/>
      <c r="F44" s="88"/>
    </row>
    <row r="45" spans="1:6" ht="34.5" x14ac:dyDescent="0.3">
      <c r="A45" s="7"/>
      <c r="B45" s="8" t="s">
        <v>82</v>
      </c>
      <c r="C45" s="56" t="s">
        <v>6</v>
      </c>
      <c r="D45" s="13"/>
      <c r="E45" s="56" t="s">
        <v>20</v>
      </c>
      <c r="F45" s="10" t="s">
        <v>21</v>
      </c>
    </row>
    <row r="46" spans="1:6" ht="34.5" x14ac:dyDescent="0.3">
      <c r="A46" s="7"/>
      <c r="B46" s="30" t="s">
        <v>83</v>
      </c>
      <c r="C46" s="13"/>
      <c r="D46" s="13"/>
      <c r="E46" s="13"/>
      <c r="F46" s="13" t="str">
        <f>IF(AND(ISNUMBER(C46),ISNUMBER(E46)),C46*E46,"")</f>
        <v/>
      </c>
    </row>
    <row r="47" spans="1:6" ht="34.5" x14ac:dyDescent="0.3">
      <c r="A47" s="7"/>
      <c r="B47" s="30" t="s">
        <v>63</v>
      </c>
      <c r="C47" s="25"/>
      <c r="D47" s="13"/>
      <c r="E47" s="31">
        <v>0.03</v>
      </c>
      <c r="F47" s="19" t="str">
        <f>IF(ISNUMBER(C47),+E47*C47,"")</f>
        <v/>
      </c>
    </row>
    <row r="48" spans="1:6" ht="17.25" x14ac:dyDescent="0.3">
      <c r="A48" s="7"/>
      <c r="B48" s="30" t="s">
        <v>64</v>
      </c>
      <c r="C48" s="25"/>
      <c r="D48" s="13"/>
      <c r="E48" s="31">
        <v>0.05</v>
      </c>
      <c r="F48" s="19" t="str">
        <f>IF(ISNUMBER(C48),+E48*C48,"")</f>
        <v/>
      </c>
    </row>
    <row r="49" spans="1:6" ht="17.25" x14ac:dyDescent="0.3">
      <c r="A49" s="7"/>
      <c r="B49" s="30" t="s">
        <v>7</v>
      </c>
      <c r="C49" s="25"/>
      <c r="D49" s="13"/>
      <c r="E49" s="31">
        <v>0.05</v>
      </c>
      <c r="F49" s="19" t="str">
        <f>IF(ISNUMBER(C49),+E49*C49,"")</f>
        <v/>
      </c>
    </row>
    <row r="50" spans="1:6" ht="17.25" x14ac:dyDescent="0.3">
      <c r="A50" s="7"/>
      <c r="B50" s="30" t="s">
        <v>4</v>
      </c>
      <c r="C50" s="25"/>
      <c r="D50" s="13"/>
      <c r="E50" s="31">
        <v>0.1</v>
      </c>
      <c r="F50" s="19" t="str">
        <f>IF(ISNUMBER(C50),+E50*C50,"")</f>
        <v/>
      </c>
    </row>
    <row r="51" spans="1:6" ht="17.25" x14ac:dyDescent="0.3">
      <c r="A51" s="7"/>
      <c r="B51" s="13"/>
      <c r="C51" s="13"/>
      <c r="D51" s="13"/>
      <c r="E51" s="13"/>
      <c r="F51" s="13"/>
    </row>
    <row r="52" spans="1:6" ht="35.25" thickBot="1" x14ac:dyDescent="0.35">
      <c r="A52" s="7"/>
      <c r="B52" s="30" t="s">
        <v>0</v>
      </c>
      <c r="C52" s="25"/>
      <c r="D52" s="13"/>
      <c r="E52" s="31">
        <v>0</v>
      </c>
      <c r="F52" s="19" t="str">
        <f>IF(ISNUMBER(C52),+E52*C52,"")</f>
        <v/>
      </c>
    </row>
    <row r="53" spans="1:6" ht="18" thickBot="1" x14ac:dyDescent="0.35">
      <c r="A53" s="7"/>
      <c r="B53" s="28" t="s">
        <v>26</v>
      </c>
      <c r="C53" s="84">
        <f>+SUM(C47:C50)+C52</f>
        <v>0</v>
      </c>
      <c r="D53" s="13"/>
      <c r="E53" s="60"/>
      <c r="F53" s="61">
        <f>+SUM(F47:F50,F52)</f>
        <v>0</v>
      </c>
    </row>
    <row r="55" spans="1:6" ht="34.5" x14ac:dyDescent="0.25">
      <c r="B55" s="8" t="s">
        <v>84</v>
      </c>
      <c r="C55" s="56" t="s">
        <v>6</v>
      </c>
      <c r="D55" s="13"/>
      <c r="E55" s="56" t="s">
        <v>20</v>
      </c>
      <c r="F55" s="10" t="s">
        <v>21</v>
      </c>
    </row>
    <row r="56" spans="1:6" ht="51.75" x14ac:dyDescent="0.25">
      <c r="B56" s="40" t="s">
        <v>85</v>
      </c>
      <c r="C56" s="13"/>
      <c r="D56" s="13"/>
      <c r="E56" s="13" t="s">
        <v>25</v>
      </c>
      <c r="F56" s="13"/>
    </row>
    <row r="57" spans="1:6" ht="17.25" x14ac:dyDescent="0.25">
      <c r="B57" s="30" t="s">
        <v>3</v>
      </c>
      <c r="C57" s="25"/>
      <c r="D57" s="13"/>
      <c r="E57" s="32">
        <v>0.05</v>
      </c>
      <c r="F57" s="19" t="str">
        <f>IF(ISNUMBER(C57),+E57*C57,"")</f>
        <v/>
      </c>
    </row>
    <row r="58" spans="1:6" ht="17.25" x14ac:dyDescent="0.25">
      <c r="B58" s="30" t="s">
        <v>5</v>
      </c>
      <c r="C58" s="25"/>
      <c r="D58" s="13"/>
      <c r="E58" s="31">
        <v>0.1</v>
      </c>
      <c r="F58" s="19" t="str">
        <f>IF(ISNUMBER(C58),+E58*C58,"")</f>
        <v/>
      </c>
    </row>
    <row r="59" spans="1:6" ht="17.25" x14ac:dyDescent="0.25">
      <c r="B59" s="13"/>
      <c r="C59" s="13"/>
      <c r="D59" s="13"/>
      <c r="E59" s="13"/>
      <c r="F59" s="13"/>
    </row>
    <row r="60" spans="1:6" ht="34.5" x14ac:dyDescent="0.25">
      <c r="B60" s="30" t="s">
        <v>34</v>
      </c>
      <c r="C60" s="25"/>
      <c r="D60" s="13"/>
      <c r="E60" s="31">
        <v>0.25</v>
      </c>
      <c r="F60" s="19" t="str">
        <f>IF(ISNUMBER(C60),+E60*C60,"")</f>
        <v/>
      </c>
    </row>
    <row r="61" spans="1:6" ht="34.5" x14ac:dyDescent="0.25">
      <c r="B61" s="30" t="s">
        <v>104</v>
      </c>
      <c r="C61" s="25"/>
      <c r="D61" s="13"/>
      <c r="E61" s="31">
        <v>0.05</v>
      </c>
      <c r="F61" s="19" t="str">
        <f>IF(ISNUMBER(C61),+E61*C61,"")</f>
        <v/>
      </c>
    </row>
    <row r="62" spans="1:6" ht="17.25" x14ac:dyDescent="0.25">
      <c r="B62" s="13"/>
      <c r="C62" s="13"/>
      <c r="D62" s="13"/>
      <c r="E62" s="13"/>
      <c r="F62" s="13"/>
    </row>
    <row r="63" spans="1:6" ht="34.5" x14ac:dyDescent="0.25">
      <c r="B63" s="30" t="s">
        <v>62</v>
      </c>
      <c r="C63" s="25"/>
      <c r="D63" s="13"/>
      <c r="E63" s="31">
        <v>0.4</v>
      </c>
      <c r="F63" s="19" t="str">
        <f>IF(ISNUMBER(C63),+E63*C63,"")</f>
        <v/>
      </c>
    </row>
    <row r="64" spans="1:6" ht="51.75" x14ac:dyDescent="0.25">
      <c r="B64" s="30" t="s">
        <v>65</v>
      </c>
      <c r="C64" s="25"/>
      <c r="D64" s="13"/>
      <c r="E64" s="31">
        <v>0.2</v>
      </c>
      <c r="F64" s="19" t="str">
        <f>IF(ISNUMBER(C64),+E64*C64,"")</f>
        <v/>
      </c>
    </row>
    <row r="65" spans="1:6" ht="17.25" x14ac:dyDescent="0.25">
      <c r="B65" s="13"/>
      <c r="C65" s="13"/>
      <c r="D65" s="13"/>
      <c r="E65" s="13"/>
      <c r="F65" s="13"/>
    </row>
    <row r="66" spans="1:6" ht="18" thickBot="1" x14ac:dyDescent="0.3">
      <c r="B66" s="30" t="s">
        <v>35</v>
      </c>
      <c r="C66" s="66"/>
      <c r="D66" s="13"/>
      <c r="E66" s="31">
        <v>1</v>
      </c>
      <c r="F66" s="19" t="str">
        <f>IF(ISNUMBER(C66),+E66*C66,"")</f>
        <v/>
      </c>
    </row>
    <row r="67" spans="1:6" ht="35.25" thickBot="1" x14ac:dyDescent="0.35">
      <c r="B67" s="35" t="s">
        <v>27</v>
      </c>
      <c r="C67" s="84">
        <f>+C57+C58+C60+C61+C63+C64+C66</f>
        <v>0</v>
      </c>
      <c r="D67" s="13"/>
      <c r="E67" s="60"/>
      <c r="F67" s="61">
        <f>+SUM(F57:F58,F60:F61,F63:F64,F66)</f>
        <v>0</v>
      </c>
    </row>
    <row r="69" spans="1:6" ht="34.5" x14ac:dyDescent="0.3">
      <c r="B69" s="37" t="s">
        <v>86</v>
      </c>
      <c r="C69" s="56" t="s">
        <v>28</v>
      </c>
      <c r="D69" s="13"/>
      <c r="E69" s="38" t="s">
        <v>20</v>
      </c>
      <c r="F69" s="39" t="s">
        <v>21</v>
      </c>
    </row>
    <row r="70" spans="1:6" ht="17.25" x14ac:dyDescent="0.25">
      <c r="B70" s="27"/>
      <c r="C70" s="13"/>
      <c r="D70" s="13"/>
      <c r="E70" s="13"/>
      <c r="F70" s="13"/>
    </row>
    <row r="71" spans="1:6" ht="51.75" x14ac:dyDescent="0.25">
      <c r="B71" s="17" t="s">
        <v>36</v>
      </c>
      <c r="C71" s="33"/>
      <c r="D71" s="13"/>
      <c r="E71" s="31">
        <v>0</v>
      </c>
      <c r="F71" s="19" t="str">
        <f>IF(ISNUMBER(C71),+E71*C71,"")</f>
        <v/>
      </c>
    </row>
    <row r="72" spans="1:6" ht="34.5" x14ac:dyDescent="0.25">
      <c r="B72" s="17" t="s">
        <v>37</v>
      </c>
      <c r="C72" s="33"/>
      <c r="D72" s="13"/>
      <c r="E72" s="31">
        <v>0.15</v>
      </c>
      <c r="F72" s="19" t="str">
        <f>IF(ISNUMBER(C72),+E72*C72,"")</f>
        <v/>
      </c>
    </row>
    <row r="73" spans="1:6" ht="69" x14ac:dyDescent="0.25">
      <c r="B73" s="17" t="s">
        <v>87</v>
      </c>
      <c r="C73" s="33"/>
      <c r="D73" s="13"/>
      <c r="E73" s="31">
        <v>0.25</v>
      </c>
      <c r="F73" s="19" t="str">
        <f>IF(ISNUMBER(C73),+E73*C73,"")</f>
        <v/>
      </c>
    </row>
    <row r="74" spans="1:6" ht="51.75" x14ac:dyDescent="0.25">
      <c r="B74" s="17" t="s">
        <v>88</v>
      </c>
      <c r="C74" s="33"/>
      <c r="D74" s="13"/>
      <c r="E74" s="31">
        <v>0.5</v>
      </c>
      <c r="F74" s="19" t="str">
        <f>IF(ISNUMBER(C74),+E74*C74,"")</f>
        <v/>
      </c>
    </row>
    <row r="75" spans="1:6" ht="18" thickBot="1" x14ac:dyDescent="0.3">
      <c r="B75" s="17" t="s">
        <v>38</v>
      </c>
      <c r="C75" s="12"/>
      <c r="D75" s="13"/>
      <c r="E75" s="31">
        <v>1</v>
      </c>
      <c r="F75" s="19" t="str">
        <f>IF(ISNUMBER(C75),+E75*C75,"")</f>
        <v/>
      </c>
    </row>
    <row r="76" spans="1:6" ht="18" thickBot="1" x14ac:dyDescent="0.35">
      <c r="B76" s="35" t="s">
        <v>29</v>
      </c>
      <c r="C76" s="84">
        <f>+SUM(C71:C75)</f>
        <v>0</v>
      </c>
      <c r="D76" s="13"/>
      <c r="E76" s="60"/>
      <c r="F76" s="61">
        <f>+SUM(F71:F75)</f>
        <v>0</v>
      </c>
    </row>
    <row r="78" spans="1:6" ht="34.5" x14ac:dyDescent="0.3">
      <c r="A78" s="77"/>
      <c r="B78" s="37" t="s">
        <v>39</v>
      </c>
      <c r="C78" s="56" t="s">
        <v>6</v>
      </c>
      <c r="D78" s="29"/>
      <c r="E78" s="56" t="s">
        <v>20</v>
      </c>
      <c r="F78" s="10" t="s">
        <v>21</v>
      </c>
    </row>
    <row r="79" spans="1:6" ht="17.25" x14ac:dyDescent="0.25">
      <c r="B79" s="17" t="s">
        <v>90</v>
      </c>
      <c r="C79" s="13"/>
      <c r="D79" s="13"/>
      <c r="E79" s="13"/>
      <c r="F79" s="13"/>
    </row>
    <row r="80" spans="1:6" ht="17.25" x14ac:dyDescent="0.25">
      <c r="B80" s="17" t="s">
        <v>89</v>
      </c>
      <c r="C80" s="33"/>
      <c r="D80" s="13"/>
      <c r="E80" s="31">
        <v>0.05</v>
      </c>
      <c r="F80" s="19" t="str">
        <f t="shared" ref="F80:F85" si="0">IF(ISNUMBER(C80),+E80*C80,"")</f>
        <v/>
      </c>
    </row>
    <row r="81" spans="2:6" ht="17.25" x14ac:dyDescent="0.25">
      <c r="B81" s="17" t="s">
        <v>30</v>
      </c>
      <c r="C81" s="33"/>
      <c r="D81" s="13"/>
      <c r="E81" s="31">
        <v>0.1</v>
      </c>
      <c r="F81" s="19" t="str">
        <f t="shared" si="0"/>
        <v/>
      </c>
    </row>
    <row r="82" spans="2:6" ht="17.25" x14ac:dyDescent="0.25">
      <c r="B82" s="17" t="s">
        <v>31</v>
      </c>
      <c r="C82" s="33"/>
      <c r="D82" s="13"/>
      <c r="E82" s="31">
        <v>0.1</v>
      </c>
      <c r="F82" s="19" t="str">
        <f t="shared" si="0"/>
        <v/>
      </c>
    </row>
    <row r="83" spans="2:6" ht="17.25" x14ac:dyDescent="0.25">
      <c r="B83" s="17" t="s">
        <v>93</v>
      </c>
      <c r="C83" s="33"/>
      <c r="D83" s="13"/>
      <c r="E83" s="31">
        <v>0.4</v>
      </c>
      <c r="F83" s="19" t="str">
        <f t="shared" si="0"/>
        <v/>
      </c>
    </row>
    <row r="84" spans="2:6" ht="17.25" x14ac:dyDescent="0.25">
      <c r="B84" s="17" t="s">
        <v>91</v>
      </c>
      <c r="C84" s="33"/>
      <c r="D84" s="13"/>
      <c r="E84" s="31">
        <v>0.4</v>
      </c>
      <c r="F84" s="19" t="str">
        <f t="shared" si="0"/>
        <v/>
      </c>
    </row>
    <row r="85" spans="2:6" ht="17.25" x14ac:dyDescent="0.25">
      <c r="B85" s="17" t="s">
        <v>94</v>
      </c>
      <c r="C85" s="33"/>
      <c r="D85" s="13"/>
      <c r="E85" s="31">
        <v>1</v>
      </c>
      <c r="F85" s="19" t="str">
        <f t="shared" si="0"/>
        <v/>
      </c>
    </row>
    <row r="86" spans="2:6" ht="17.25" x14ac:dyDescent="0.25">
      <c r="B86" s="17" t="s">
        <v>92</v>
      </c>
      <c r="C86" s="13"/>
      <c r="D86" s="13"/>
      <c r="E86" s="13"/>
      <c r="F86" s="13"/>
    </row>
    <row r="87" spans="2:6" ht="17.25" x14ac:dyDescent="0.25">
      <c r="B87" s="17" t="s">
        <v>89</v>
      </c>
      <c r="C87" s="33"/>
      <c r="D87" s="13"/>
      <c r="E87" s="31">
        <v>0.05</v>
      </c>
      <c r="F87" s="19" t="str">
        <f t="shared" ref="F87:F92" si="1">IF(ISNUMBER(C87),+E87*C87,"")</f>
        <v/>
      </c>
    </row>
    <row r="88" spans="2:6" ht="17.25" x14ac:dyDescent="0.25">
      <c r="B88" s="17" t="s">
        <v>30</v>
      </c>
      <c r="C88" s="33"/>
      <c r="D88" s="13"/>
      <c r="E88" s="31">
        <v>0.3</v>
      </c>
      <c r="F88" s="19" t="str">
        <f t="shared" si="1"/>
        <v/>
      </c>
    </row>
    <row r="89" spans="2:6" ht="17.25" x14ac:dyDescent="0.25">
      <c r="B89" s="17" t="s">
        <v>31</v>
      </c>
      <c r="C89" s="33"/>
      <c r="D89" s="13"/>
      <c r="E89" s="31">
        <v>0.3</v>
      </c>
      <c r="F89" s="19" t="str">
        <f t="shared" si="1"/>
        <v/>
      </c>
    </row>
    <row r="90" spans="2:6" ht="17.25" x14ac:dyDescent="0.25">
      <c r="B90" s="17" t="s">
        <v>93</v>
      </c>
      <c r="C90" s="33"/>
      <c r="D90" s="13"/>
      <c r="E90" s="31">
        <v>0.4</v>
      </c>
      <c r="F90" s="19" t="str">
        <f t="shared" si="1"/>
        <v/>
      </c>
    </row>
    <row r="91" spans="2:6" ht="17.25" x14ac:dyDescent="0.25">
      <c r="B91" s="17" t="s">
        <v>91</v>
      </c>
      <c r="C91" s="33"/>
      <c r="D91" s="13"/>
      <c r="E91" s="31">
        <v>1</v>
      </c>
      <c r="F91" s="19" t="str">
        <f t="shared" si="1"/>
        <v/>
      </c>
    </row>
    <row r="92" spans="2:6" ht="17.25" x14ac:dyDescent="0.25">
      <c r="B92" s="17" t="s">
        <v>94</v>
      </c>
      <c r="C92" s="34"/>
      <c r="D92" s="13"/>
      <c r="E92" s="41">
        <v>1</v>
      </c>
      <c r="F92" s="19" t="str">
        <f t="shared" si="1"/>
        <v/>
      </c>
    </row>
    <row r="93" spans="2:6" ht="17.25" x14ac:dyDescent="0.25">
      <c r="B93" s="13"/>
      <c r="C93" s="13"/>
      <c r="D93" s="13"/>
      <c r="E93" s="13"/>
      <c r="F93" s="13"/>
    </row>
    <row r="94" spans="2:6" ht="51.75" x14ac:dyDescent="0.25">
      <c r="B94" s="42" t="s">
        <v>95</v>
      </c>
      <c r="C94" s="13"/>
      <c r="D94" s="13"/>
      <c r="E94" s="13"/>
      <c r="F94" s="13"/>
    </row>
    <row r="95" spans="2:6" ht="17.25" x14ac:dyDescent="0.25">
      <c r="B95" s="43" t="s">
        <v>40</v>
      </c>
      <c r="C95" s="25"/>
      <c r="D95" s="13"/>
      <c r="E95" s="55">
        <v>0.05</v>
      </c>
      <c r="F95" s="19" t="str">
        <f>IF(ISNUMBER(C95),+E95*C95,"")</f>
        <v/>
      </c>
    </row>
    <row r="96" spans="2:6" ht="34.5" x14ac:dyDescent="0.25">
      <c r="B96" s="43" t="s">
        <v>41</v>
      </c>
      <c r="C96" s="25"/>
      <c r="D96" s="13"/>
      <c r="E96" s="55">
        <v>0.5</v>
      </c>
      <c r="F96" s="19" t="str">
        <f>IF(ISNUMBER(C96),+E96*C96,"")</f>
        <v/>
      </c>
    </row>
    <row r="97" spans="1:6" ht="17.25" x14ac:dyDescent="0.25">
      <c r="B97" s="13"/>
      <c r="C97" s="13"/>
      <c r="D97" s="13"/>
      <c r="E97" s="13"/>
      <c r="F97" s="13"/>
    </row>
    <row r="98" spans="1:6" ht="17.25" x14ac:dyDescent="0.25">
      <c r="B98" s="43" t="s">
        <v>42</v>
      </c>
      <c r="C98" s="25"/>
      <c r="D98" s="13"/>
      <c r="E98" s="55">
        <v>1</v>
      </c>
      <c r="F98" s="19" t="str">
        <f>IF(ISNUMBER(C98),+E98*C98,"")</f>
        <v/>
      </c>
    </row>
    <row r="99" spans="1:6" ht="17.25" x14ac:dyDescent="0.25">
      <c r="B99" s="43" t="s">
        <v>43</v>
      </c>
      <c r="C99" s="25"/>
      <c r="D99" s="13"/>
      <c r="E99" s="55">
        <v>1</v>
      </c>
      <c r="F99" s="19" t="str">
        <f>IF(ISNUMBER(C99),+E99*C99,"")</f>
        <v/>
      </c>
    </row>
    <row r="100" spans="1:6" ht="18" thickBot="1" x14ac:dyDescent="0.3">
      <c r="B100" s="73" t="s">
        <v>44</v>
      </c>
      <c r="C100" s="66"/>
      <c r="D100" s="74"/>
      <c r="E100" s="75">
        <v>1</v>
      </c>
      <c r="F100" s="19" t="str">
        <f>IF(ISNUMBER(C100),+E100*C100,"")</f>
        <v/>
      </c>
    </row>
    <row r="101" spans="1:6" ht="18" thickBot="1" x14ac:dyDescent="0.35">
      <c r="B101" s="35" t="s">
        <v>102</v>
      </c>
      <c r="C101" s="84">
        <f>+SUM(C80:C85)+SUM(C87:C92)+SUM(C95:C96)+SUM(C98:C100)</f>
        <v>0</v>
      </c>
      <c r="D101" s="13"/>
      <c r="E101" s="60"/>
      <c r="F101" s="61">
        <f>+SUM(F80:F85,F87:F92,F95:F96,F98:F100)</f>
        <v>0</v>
      </c>
    </row>
    <row r="102" spans="1:6" ht="15.75" thickBot="1" x14ac:dyDescent="0.3">
      <c r="B102" s="76"/>
      <c r="C102" s="76"/>
      <c r="D102" s="76"/>
      <c r="E102" s="76"/>
      <c r="F102" s="76"/>
    </row>
    <row r="103" spans="1:6" ht="18" thickBot="1" x14ac:dyDescent="0.35">
      <c r="B103" s="82" t="s">
        <v>59</v>
      </c>
      <c r="C103" s="85">
        <f>+C53+C67+C76+C101</f>
        <v>0</v>
      </c>
      <c r="D103" s="13"/>
      <c r="E103" s="60"/>
      <c r="F103" s="61">
        <f>+F53+F67+F76+F101</f>
        <v>0</v>
      </c>
    </row>
    <row r="104" spans="1:6" x14ac:dyDescent="0.25">
      <c r="C104" s="76"/>
    </row>
    <row r="105" spans="1:6" ht="17.25" x14ac:dyDescent="0.3">
      <c r="A105" s="2"/>
      <c r="B105" s="81" t="s">
        <v>60</v>
      </c>
      <c r="C105" s="3"/>
      <c r="D105" s="6"/>
      <c r="E105" s="6"/>
      <c r="F105" s="6"/>
    </row>
    <row r="106" spans="1:6" ht="17.25" customHeight="1" x14ac:dyDescent="0.3">
      <c r="A106" s="87" t="s">
        <v>32</v>
      </c>
      <c r="B106" s="88"/>
      <c r="C106" s="88"/>
      <c r="D106" s="88"/>
      <c r="E106" s="88"/>
      <c r="F106" s="88"/>
    </row>
    <row r="107" spans="1:6" ht="71.25" customHeight="1" x14ac:dyDescent="0.3">
      <c r="A107" s="7"/>
      <c r="B107" s="37"/>
      <c r="C107" s="56" t="s">
        <v>33</v>
      </c>
      <c r="D107" s="13"/>
      <c r="E107" s="56" t="s">
        <v>20</v>
      </c>
      <c r="F107" s="10" t="s">
        <v>21</v>
      </c>
    </row>
    <row r="108" spans="1:6" ht="34.5" x14ac:dyDescent="0.3">
      <c r="A108" s="7"/>
      <c r="B108" s="17" t="s">
        <v>45</v>
      </c>
      <c r="C108" s="13"/>
      <c r="D108" s="13"/>
      <c r="E108" s="13"/>
      <c r="F108" s="13"/>
    </row>
    <row r="109" spans="1:6" ht="17.25" x14ac:dyDescent="0.3">
      <c r="A109" s="7"/>
      <c r="B109" s="17" t="s">
        <v>46</v>
      </c>
      <c r="C109" s="25"/>
      <c r="D109" s="13"/>
      <c r="E109" s="55">
        <v>0</v>
      </c>
      <c r="F109" s="19" t="str">
        <f t="shared" ref="F109:F114" si="2">IF(ISNUMBER(C109),+E109*C109,"")</f>
        <v/>
      </c>
    </row>
    <row r="110" spans="1:6" ht="17.25" x14ac:dyDescent="0.3">
      <c r="A110" s="7"/>
      <c r="B110" s="17" t="s">
        <v>47</v>
      </c>
      <c r="C110" s="25"/>
      <c r="D110" s="13"/>
      <c r="E110" s="55">
        <v>0.15</v>
      </c>
      <c r="F110" s="19" t="str">
        <f t="shared" si="2"/>
        <v/>
      </c>
    </row>
    <row r="111" spans="1:6" ht="34.5" x14ac:dyDescent="0.3">
      <c r="A111" s="7"/>
      <c r="B111" s="17" t="s">
        <v>96</v>
      </c>
      <c r="C111" s="25"/>
      <c r="D111" s="13"/>
      <c r="E111" s="55">
        <v>0.25</v>
      </c>
      <c r="F111" s="19" t="str">
        <f t="shared" si="2"/>
        <v/>
      </c>
    </row>
    <row r="112" spans="1:6" ht="34.5" x14ac:dyDescent="0.3">
      <c r="A112" s="7"/>
      <c r="B112" s="17" t="s">
        <v>97</v>
      </c>
      <c r="C112" s="25"/>
      <c r="D112" s="13"/>
      <c r="E112" s="55">
        <v>0.5</v>
      </c>
      <c r="F112" s="19" t="str">
        <f t="shared" si="2"/>
        <v/>
      </c>
    </row>
    <row r="113" spans="1:6" ht="17.25" x14ac:dyDescent="0.3">
      <c r="A113" s="7"/>
      <c r="B113" s="17" t="s">
        <v>48</v>
      </c>
      <c r="C113" s="25"/>
      <c r="D113" s="13"/>
      <c r="E113" s="44">
        <v>0.5</v>
      </c>
      <c r="F113" s="19" t="str">
        <f t="shared" si="2"/>
        <v/>
      </c>
    </row>
    <row r="114" spans="1:6" ht="17.25" x14ac:dyDescent="0.3">
      <c r="A114" s="7"/>
      <c r="B114" s="17" t="s">
        <v>49</v>
      </c>
      <c r="C114" s="25"/>
      <c r="D114" s="13"/>
      <c r="E114" s="44">
        <v>1</v>
      </c>
      <c r="F114" s="19" t="str">
        <f t="shared" si="2"/>
        <v/>
      </c>
    </row>
    <row r="115" spans="1:6" ht="17.25" x14ac:dyDescent="0.3">
      <c r="A115" s="7"/>
      <c r="B115" s="13"/>
      <c r="C115" s="13"/>
      <c r="D115" s="13"/>
      <c r="E115" s="13"/>
      <c r="F115" s="13"/>
    </row>
    <row r="116" spans="1:6" ht="34.5" x14ac:dyDescent="0.3">
      <c r="A116" s="7"/>
      <c r="B116" s="17" t="s">
        <v>98</v>
      </c>
      <c r="C116" s="13"/>
      <c r="D116" s="13"/>
      <c r="E116" s="13"/>
      <c r="F116" s="13"/>
    </row>
    <row r="117" spans="1:6" ht="34.5" x14ac:dyDescent="0.3">
      <c r="A117" s="7"/>
      <c r="B117" s="17" t="s">
        <v>99</v>
      </c>
      <c r="C117" s="25"/>
      <c r="D117" s="13"/>
      <c r="E117" s="44">
        <v>0.4</v>
      </c>
      <c r="F117" s="19" t="str">
        <f>IF(ISNUMBER(C117),+E117*C117,"")</f>
        <v/>
      </c>
    </row>
    <row r="118" spans="1:6" ht="17.25" x14ac:dyDescent="0.3">
      <c r="A118" s="7"/>
      <c r="B118" s="17" t="s">
        <v>100</v>
      </c>
      <c r="C118" s="25"/>
      <c r="D118" s="13"/>
      <c r="E118" s="44">
        <v>0</v>
      </c>
      <c r="F118" s="19" t="str">
        <f>IF(ISNUMBER(C118),+E118*C118,"")</f>
        <v/>
      </c>
    </row>
    <row r="119" spans="1:6" ht="17.25" x14ac:dyDescent="0.3">
      <c r="A119" s="7"/>
      <c r="B119" s="13"/>
      <c r="C119" s="13"/>
      <c r="D119" s="13"/>
      <c r="E119" s="13"/>
      <c r="F119" s="13"/>
    </row>
    <row r="120" spans="1:6" ht="34.5" x14ac:dyDescent="0.3">
      <c r="A120" s="7"/>
      <c r="B120" s="17" t="s">
        <v>50</v>
      </c>
      <c r="C120" s="25"/>
      <c r="D120" s="13"/>
      <c r="E120" s="44">
        <v>0</v>
      </c>
      <c r="F120" s="19" t="str">
        <f t="shared" ref="F120:F125" si="3">IF(ISNUMBER(C120),+E120*C120,"")</f>
        <v/>
      </c>
    </row>
    <row r="121" spans="1:6" ht="34.5" x14ac:dyDescent="0.3">
      <c r="A121" s="7"/>
      <c r="B121" s="17" t="s">
        <v>51</v>
      </c>
      <c r="C121" s="25"/>
      <c r="D121" s="13"/>
      <c r="E121" s="44">
        <v>0.5</v>
      </c>
      <c r="F121" s="19" t="str">
        <f t="shared" si="3"/>
        <v/>
      </c>
    </row>
    <row r="122" spans="1:6" ht="69" x14ac:dyDescent="0.3">
      <c r="A122" s="7"/>
      <c r="B122" s="17" t="s">
        <v>52</v>
      </c>
      <c r="C122" s="25"/>
      <c r="D122" s="13"/>
      <c r="E122" s="44">
        <v>0.5</v>
      </c>
      <c r="F122" s="19" t="str">
        <f t="shared" si="3"/>
        <v/>
      </c>
    </row>
    <row r="123" spans="1:6" ht="69" x14ac:dyDescent="0.3">
      <c r="A123" s="7"/>
      <c r="B123" s="17" t="s">
        <v>53</v>
      </c>
      <c r="C123" s="25"/>
      <c r="D123" s="13"/>
      <c r="E123" s="44">
        <v>1</v>
      </c>
      <c r="F123" s="19" t="str">
        <f t="shared" si="3"/>
        <v/>
      </c>
    </row>
    <row r="124" spans="1:6" ht="17.25" x14ac:dyDescent="0.3">
      <c r="A124" s="7"/>
      <c r="B124" s="17" t="s">
        <v>54</v>
      </c>
      <c r="C124" s="25"/>
      <c r="D124" s="13"/>
      <c r="E124" s="44">
        <v>1</v>
      </c>
      <c r="F124" s="19" t="str">
        <f t="shared" si="3"/>
        <v/>
      </c>
    </row>
    <row r="125" spans="1:6" ht="17.25" x14ac:dyDescent="0.3">
      <c r="A125" s="7"/>
      <c r="B125" s="20" t="s">
        <v>1</v>
      </c>
      <c r="C125" s="66"/>
      <c r="D125" s="74"/>
      <c r="E125" s="78">
        <v>0</v>
      </c>
      <c r="F125" s="19" t="str">
        <f t="shared" si="3"/>
        <v/>
      </c>
    </row>
    <row r="126" spans="1:6" ht="15.75" thickBot="1" x14ac:dyDescent="0.3">
      <c r="B126" s="70"/>
      <c r="C126" s="70"/>
      <c r="D126" s="70"/>
      <c r="E126" s="70"/>
      <c r="F126" s="76"/>
    </row>
    <row r="127" spans="1:6" ht="18" thickBot="1" x14ac:dyDescent="0.35">
      <c r="B127" s="36" t="s">
        <v>61</v>
      </c>
      <c r="C127" s="83">
        <f>+SUM(C109:C114)+SUM(C117:C118)+SUM(C120:C125)</f>
        <v>0</v>
      </c>
      <c r="D127" s="74"/>
      <c r="E127" s="74"/>
      <c r="F127" s="61">
        <f>+SUM(F109:F114,F117:F118,F120:F125)</f>
        <v>0</v>
      </c>
    </row>
    <row r="128" spans="1:6" x14ac:dyDescent="0.25">
      <c r="A128" s="76"/>
      <c r="B128" s="76"/>
      <c r="C128" s="76"/>
      <c r="D128" s="76"/>
      <c r="E128" s="76"/>
      <c r="F128" s="79"/>
    </row>
    <row r="129" spans="1:6" ht="17.25" x14ac:dyDescent="0.25">
      <c r="A129" s="36" t="s">
        <v>19</v>
      </c>
      <c r="B129" s="36"/>
    </row>
    <row r="131" spans="1:6" ht="17.25" x14ac:dyDescent="0.3">
      <c r="B131" s="46" t="s">
        <v>23</v>
      </c>
      <c r="C131" s="47"/>
      <c r="D131" s="48"/>
      <c r="E131" s="49"/>
      <c r="F131" s="15">
        <f>+F40</f>
        <v>0</v>
      </c>
    </row>
    <row r="132" spans="1:6" ht="52.5" thickBot="1" x14ac:dyDescent="0.35">
      <c r="B132" s="50" t="s">
        <v>103</v>
      </c>
      <c r="C132" s="51"/>
      <c r="D132" s="52"/>
      <c r="E132" s="53"/>
      <c r="F132" s="22">
        <f>+IF((F103-F127)&lt;(0.25*F103),0.25*F103,F103-F127)</f>
        <v>0</v>
      </c>
    </row>
    <row r="133" spans="1:6" ht="35.25" thickBot="1" x14ac:dyDescent="0.3">
      <c r="B133" s="45" t="s">
        <v>55</v>
      </c>
      <c r="C133" s="54"/>
      <c r="D133" s="54"/>
      <c r="E133" s="57"/>
      <c r="F133" s="58" t="str">
        <f>IF(AND(ISNUMBER(F132),ISNUMBER(F40)),IF(F132&gt;0,F40/F132,""),"")</f>
        <v/>
      </c>
    </row>
  </sheetData>
  <mergeCells count="2">
    <mergeCell ref="A44:F44"/>
    <mergeCell ref="A106:F106"/>
  </mergeCells>
  <pageMargins left="0.7" right="0.7" top="0.75" bottom="0.75" header="0.3" footer="0.3"/>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LCR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Kwok Chung Yee</dc:creator>
  <cp:lastModifiedBy>Dhiraj Rughoobur</cp:lastModifiedBy>
  <cp:lastPrinted>2017-09-22T07:40:21Z</cp:lastPrinted>
  <dcterms:created xsi:type="dcterms:W3CDTF">2015-08-10T04:30:50Z</dcterms:created>
  <dcterms:modified xsi:type="dcterms:W3CDTF">2017-10-16T12:11:18Z</dcterms:modified>
</cp:coreProperties>
</file>