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September 15\"/>
    </mc:Choice>
  </mc:AlternateContent>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54" i="2" l="1"/>
  <c r="L34" i="2"/>
  <c r="L53" i="2"/>
  <c r="L47" i="2"/>
  <c r="L49" i="2"/>
  <c r="L35" i="2"/>
  <c r="L16" i="2"/>
  <c r="L15" i="2"/>
  <c r="L11" i="2"/>
  <c r="K60" i="2" l="1"/>
  <c r="K58" i="2" s="1"/>
  <c r="G60" i="2"/>
  <c r="E60" i="2"/>
  <c r="G58" i="2"/>
  <c r="E58" i="2"/>
  <c r="E54" i="2" s="1"/>
  <c r="L55" i="2"/>
  <c r="L51" i="2" s="1"/>
  <c r="L50" i="2" s="1"/>
  <c r="K55" i="2"/>
  <c r="K54" i="2" s="1"/>
  <c r="G55" i="2"/>
  <c r="F55" i="2"/>
  <c r="E55" i="2"/>
  <c r="D55" i="2"/>
  <c r="D54" i="2" s="1"/>
  <c r="J54" i="2"/>
  <c r="J51" i="2" s="1"/>
  <c r="J50" i="2" s="1"/>
  <c r="J40" i="2" s="1"/>
  <c r="G54" i="2"/>
  <c r="F54" i="2"/>
  <c r="C54" i="2"/>
  <c r="K53" i="2"/>
  <c r="L52" i="2"/>
  <c r="K52" i="2"/>
  <c r="C51" i="2"/>
  <c r="G50" i="2"/>
  <c r="G40" i="2" s="1"/>
  <c r="F50" i="2"/>
  <c r="E50" i="2"/>
  <c r="D50" i="2"/>
  <c r="K49" i="2"/>
  <c r="K48" i="2"/>
  <c r="K47" i="2"/>
  <c r="K46" i="2"/>
  <c r="K44" i="2"/>
  <c r="K43" i="2"/>
  <c r="K41" i="2" s="1"/>
  <c r="L41" i="2"/>
  <c r="J41" i="2"/>
  <c r="G41" i="2"/>
  <c r="F41" i="2"/>
  <c r="F40" i="2" s="1"/>
  <c r="E41" i="2"/>
  <c r="E40" i="2" s="1"/>
  <c r="D41" i="2"/>
  <c r="D40" i="2" s="1"/>
  <c r="D31" i="2" s="1"/>
  <c r="C41" i="2"/>
  <c r="C40" i="2" s="1"/>
  <c r="C31" i="2" s="1"/>
  <c r="K39" i="2"/>
  <c r="K38" i="2" s="1"/>
  <c r="L38" i="2"/>
  <c r="F38" i="2"/>
  <c r="E38" i="2"/>
  <c r="K35" i="2"/>
  <c r="L33" i="2"/>
  <c r="L32" i="2" s="1"/>
  <c r="K34" i="2"/>
  <c r="K33" i="2" s="1"/>
  <c r="J33" i="2"/>
  <c r="F33" i="2"/>
  <c r="F32" i="2" s="1"/>
  <c r="F31" i="2" s="1"/>
  <c r="E33" i="2"/>
  <c r="E32" i="2" s="1"/>
  <c r="E31" i="2" s="1"/>
  <c r="J32" i="2"/>
  <c r="J31" i="2" s="1"/>
  <c r="G32" i="2"/>
  <c r="G31" i="2" s="1"/>
  <c r="D32" i="2"/>
  <c r="I31" i="2"/>
  <c r="H31" i="2"/>
  <c r="L24" i="2"/>
  <c r="I24" i="2"/>
  <c r="H24" i="2"/>
  <c r="G24" i="2"/>
  <c r="F24" i="2"/>
  <c r="D24" i="2"/>
  <c r="C24" i="2"/>
  <c r="J21" i="2"/>
  <c r="J24" i="2" s="1"/>
  <c r="J18" i="2"/>
  <c r="K16" i="2"/>
  <c r="K15" i="2"/>
  <c r="K14" i="2"/>
  <c r="K13" i="2"/>
  <c r="E13" i="2"/>
  <c r="K12" i="2"/>
  <c r="K24" i="2" s="1"/>
  <c r="K11" i="2"/>
  <c r="E11" i="2"/>
  <c r="K7" i="2"/>
  <c r="E7" i="2"/>
  <c r="K6" i="2"/>
  <c r="E6" i="2"/>
  <c r="E24" i="2" s="1"/>
  <c r="L40" i="2" l="1"/>
  <c r="K32" i="2"/>
  <c r="L31" i="2"/>
  <c r="K51" i="2"/>
  <c r="K50" i="2" s="1"/>
  <c r="K40" i="2" s="1"/>
  <c r="K31" i="2" l="1"/>
</calcChain>
</file>

<file path=xl/sharedStrings.xml><?xml version="1.0" encoding="utf-8"?>
<sst xmlns="http://schemas.openxmlformats.org/spreadsheetml/2006/main" count="171" uniqueCount="93">
  <si>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</si>
  <si>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</si>
  <si>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</si>
  <si>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</si>
  <si>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</si>
  <si>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</si>
  <si>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</si>
  <si>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</si>
  <si>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</si>
  <si>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</si>
  <si>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</si>
  <si>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</si>
  <si>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</si>
  <si>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</si>
  <si>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</si>
  <si>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</si>
  <si>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</si>
  <si>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</si>
  <si>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</si>
  <si>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</si>
  <si>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</si>
  <si>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</si>
  <si>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</si>
  <si>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</si>
  <si>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</si>
  <si>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</si>
  <si>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</si>
  <si>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</si>
  <si>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</si>
  <si>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</si>
  <si>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</si>
  <si>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</si>
  <si>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</si>
  <si>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</si>
  <si>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</si>
  <si>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</si>
  <si>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</si>
  <si>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</si>
  <si>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</si>
  <si>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</si>
  <si>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</si>
  <si>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</si>
  <si>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</si>
  <si>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</si>
  <si>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t>Source: Statistics Division.</t>
  </si>
  <si>
    <r>
      <t xml:space="preserve">2015 </t>
    </r>
    <r>
      <rPr>
        <b/>
        <vertAlign val="superscript"/>
        <sz val="10"/>
        <rFont val="Arial"/>
        <family val="2"/>
      </rPr>
      <t>2</t>
    </r>
  </si>
  <si>
    <t xml:space="preserve">2012 </t>
  </si>
  <si>
    <r>
      <t xml:space="preserve">2013 </t>
    </r>
    <r>
      <rPr>
        <b/>
        <vertAlign val="superscript"/>
        <sz val="10"/>
        <rFont val="Arial"/>
        <family val="2"/>
      </rPr>
      <t>1</t>
    </r>
  </si>
  <si>
    <t xml:space="preserve">2011 </t>
  </si>
  <si>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</si>
  <si>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</si>
  <si>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</si>
  <si>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2009</t>
  </si>
  <si>
    <r>
      <t>2011</t>
    </r>
    <r>
      <rPr>
        <vertAlign val="superscript"/>
        <sz val="10"/>
        <rFont val="Arial"/>
        <family val="2"/>
      </rPr>
      <t xml:space="preserve"> </t>
    </r>
  </si>
  <si>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</si>
  <si>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</si>
  <si>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</si>
  <si>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</si>
  <si>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</si>
  <si>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</si>
  <si>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</si>
  <si>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</si>
  <si>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</si>
  <si>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</si>
  <si>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</si>
  <si>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</si>
  <si>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</si>
  <si>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</si>
  <si>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</si>
  <si>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</si>
  <si>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</si>
  <si>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</si>
  <si>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</si>
  <si>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</si>
  <si>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</si>
  <si>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</si>
  <si>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</si>
  <si>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</si>
  <si>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</si>
  <si>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</si>
  <si>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</si>
  <si>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</si>
  <si>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</si>
  <si>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</si>
  <si>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</si>
  <si>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</si>
  <si>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</si>
  <si>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</si>
  <si>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</si>
  <si>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</si>
  <si>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t>Annual 2010 - 2014 and First Semester 2015 (Excluding GBC1s)</t>
  </si>
  <si>
    <t xml:space="preserve">Table 49b: Direct Investment Abroad by Geographical Destination: </t>
  </si>
  <si>
    <t>Table 49a: Direct Investment Abroad by Sector: Annual 2010 - 2014 and First Semester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</si>
</sst>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3" fillId="0" borderId="0"/>
    <xf numFmtId="0" fontId="13" fillId="0" borderId="0"/>
    <xf numFmtId="0" fontId="14" fillId="4" borderId="0"/>
    <xf numFmtId="0" fontId="14" fillId="4" borderId="0"/>
    <xf numFmtId="0" fontId="15" fillId="4" borderId="0"/>
    <xf numFmtId="0" fontId="15" fillId="4" borderId="0"/>
    <xf numFmtId="0" fontId="14" fillId="4" borderId="0"/>
    <xf numFmtId="0" fontId="14" fillId="4" borderId="0"/>
    <xf numFmtId="0" fontId="16" fillId="0" borderId="0"/>
    <xf numFmtId="0" fontId="16" fillId="0" borderId="0"/>
    <xf numFmtId="0" fontId="16" fillId="0" borderId="0"/>
    <xf numFmtId="0" fontId="16" fillId="0" borderId="0"/>
    <xf numFmtId="0" fontId="5" fillId="0" borderId="0"/>
    <xf numFmtId="0" fontId="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8" fillId="0" borderId="0"/>
    <xf numFmtId="0" fontId="18" fillId="0" borderId="0"/>
    <xf numFmtId="0" fontId="15" fillId="4" borderId="0"/>
    <xf numFmtId="0" fontId="15" fillId="4" borderId="0"/>
    <xf numFmtId="0" fontId="14" fillId="4" borderId="0"/>
    <xf numFmtId="0" fontId="14" fillId="4" borderId="0"/>
    <xf numFmtId="0" fontId="19" fillId="5" borderId="0"/>
    <xf numFmtId="0" fontId="19" fillId="5" borderId="0"/>
    <xf numFmtId="0" fontId="20" fillId="6" borderId="0"/>
    <xf numFmtId="0" fontId="20" fillId="6" borderId="0"/>
    <xf numFmtId="0" fontId="20" fillId="6" borderId="0"/>
    <xf numFmtId="0" fontId="20" fillId="6"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4" borderId="0"/>
    <xf numFmtId="0" fontId="14" fillId="4" borderId="0"/>
    <xf numFmtId="0" fontId="15" fillId="4" borderId="0"/>
    <xf numFmtId="0" fontId="15" fillId="4" borderId="0"/>
    <xf numFmtId="0" fontId="5" fillId="0" borderId="0"/>
    <xf numFmtId="0" fontId="5" fillId="0" borderId="0"/>
    <xf numFmtId="0" fontId="24" fillId="5" borderId="0"/>
    <xf numFmtId="0" fontId="24" fillId="5" borderId="0"/>
    <xf numFmtId="0" fontId="24" fillId="5" borderId="0"/>
    <xf numFmtId="0" fontId="24" fillId="5" borderId="0"/>
    <xf numFmtId="0" fontId="24" fillId="5" borderId="0"/>
    <xf numFmtId="0" fontId="24" fillId="5" borderId="0"/>
    <xf numFmtId="0" fontId="19" fillId="5" borderId="0"/>
    <xf numFmtId="0" fontId="19" fillId="5" borderId="0"/>
    <xf numFmtId="0" fontId="20" fillId="6" borderId="0"/>
    <xf numFmtId="0" fontId="20" fillId="6" borderId="0"/>
    <xf numFmtId="0" fontId="20" fillId="6" borderId="0"/>
    <xf numFmtId="0" fontId="20" fillId="6" borderId="0"/>
    <xf numFmtId="0" fontId="20" fillId="6" borderId="0"/>
    <xf numFmtId="0" fontId="20" fillId="6"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4" borderId="0"/>
    <xf numFmtId="0" fontId="14" fillId="4" borderId="0"/>
    <xf numFmtId="0" fontId="15" fillId="4" borderId="0"/>
    <xf numFmtId="0" fontId="15" fillId="4" borderId="0"/>
    <xf numFmtId="0" fontId="5" fillId="0" borderId="0"/>
    <xf numFmtId="0" fontId="5" fillId="0" borderId="0"/>
    <xf numFmtId="0" fontId="5" fillId="5" borderId="0"/>
    <xf numFmtId="0" fontId="5" fillId="5" borderId="0"/>
    <xf numFmtId="0" fontId="19" fillId="5" borderId="0"/>
    <xf numFmtId="0" fontId="19" fillId="5" borderId="0"/>
    <xf numFmtId="0" fontId="2" fillId="0" borderId="0">
      <alignment vertical="top"/>
    </xf>
    <xf numFmtId="0" fontId="2" fillId="0" borderId="0">
      <alignment vertical="top"/>
    </xf>
    <xf numFmtId="0" fontId="25" fillId="7" borderId="0" applyNumberFormat="0" applyBorder="0" applyAlignment="0" applyProtection="0"/>
    <xf numFmtId="0" fontId="25" fillId="4"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41" borderId="23" applyNumberFormat="0" applyAlignment="0" applyProtection="0"/>
    <xf numFmtId="0" fontId="28" fillId="42" borderId="23" applyNumberFormat="0" applyAlignment="0" applyProtection="0"/>
    <xf numFmtId="0" fontId="29" fillId="43" borderId="24" applyNumberFormat="0" applyAlignment="0" applyProtection="0"/>
    <xf numFmtId="0" fontId="29"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1"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169" fontId="33" fillId="0" borderId="0">
      <alignment horizontal="center"/>
    </xf>
    <xf numFmtId="0" fontId="34" fillId="10" borderId="0" applyNumberFormat="0" applyBorder="0" applyAlignment="0" applyProtection="0"/>
    <xf numFmtId="0" fontId="34" fillId="11"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6" borderId="23" applyNumberFormat="0" applyAlignment="0" applyProtection="0"/>
    <xf numFmtId="0" fontId="39" fillId="17" borderId="23" applyNumberFormat="0" applyAlignment="0" applyProtection="0"/>
    <xf numFmtId="0" fontId="40" fillId="0" borderId="0" applyNumberFormat="0" applyFill="0" applyBorder="0">
      <alignment horizontal="right"/>
    </xf>
    <xf numFmtId="0" fontId="40" fillId="0" borderId="0" applyNumberFormat="0" applyFill="0" applyBorder="0">
      <alignment horizontal="right"/>
    </xf>
    <xf numFmtId="0" fontId="41"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0" borderId="0"/>
    <xf numFmtId="0" fontId="43" fillId="0" borderId="29"/>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4" fillId="41" borderId="31" applyNumberFormat="0" applyAlignment="0" applyProtection="0"/>
    <xf numFmtId="0" fontId="44" fillId="42" borderId="31" applyNumberFormat="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4" fontId="46" fillId="49" borderId="32" applyNumberFormat="0" applyProtection="0">
      <alignment vertical="center"/>
    </xf>
    <xf numFmtId="4" fontId="46" fillId="49" borderId="32" applyNumberFormat="0" applyProtection="0">
      <alignment vertical="center"/>
    </xf>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horizontal="left" vertical="center" indent="1"/>
    </xf>
    <xf numFmtId="4" fontId="48" fillId="49" borderId="32" applyNumberFormat="0" applyProtection="0">
      <alignment horizontal="left" vertical="center" indent="1"/>
    </xf>
    <xf numFmtId="0" fontId="49" fillId="49" borderId="32" applyNumberFormat="0" applyProtection="0">
      <alignment horizontal="left" vertical="top"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1" borderId="32" applyNumberFormat="0" applyProtection="0">
      <alignment horizontal="right" vertical="center"/>
    </xf>
    <xf numFmtId="4" fontId="48" fillId="51" borderId="32" applyNumberFormat="0" applyProtection="0">
      <alignment horizontal="right" vertical="center"/>
    </xf>
    <xf numFmtId="4" fontId="48" fillId="52" borderId="32" applyNumberFormat="0" applyProtection="0">
      <alignment horizontal="right" vertical="center"/>
    </xf>
    <xf numFmtId="4" fontId="48" fillId="52" borderId="32" applyNumberFormat="0" applyProtection="0">
      <alignment horizontal="right" vertical="center"/>
    </xf>
    <xf numFmtId="4" fontId="48" fillId="53" borderId="32" applyNumberFormat="0" applyProtection="0">
      <alignment horizontal="right" vertical="center"/>
    </xf>
    <xf numFmtId="4" fontId="48" fillId="53" borderId="32" applyNumberFormat="0" applyProtection="0">
      <alignment horizontal="right" vertical="center"/>
    </xf>
    <xf numFmtId="4" fontId="48" fillId="54" borderId="32" applyNumberFormat="0" applyProtection="0">
      <alignment horizontal="right" vertical="center"/>
    </xf>
    <xf numFmtId="4" fontId="48" fillId="54" borderId="32" applyNumberFormat="0" applyProtection="0">
      <alignment horizontal="right" vertical="center"/>
    </xf>
    <xf numFmtId="4" fontId="48" fillId="55" borderId="32" applyNumberFormat="0" applyProtection="0">
      <alignment horizontal="right" vertical="center"/>
    </xf>
    <xf numFmtId="4" fontId="48" fillId="55" borderId="32" applyNumberFormat="0" applyProtection="0">
      <alignment horizontal="right" vertical="center"/>
    </xf>
    <xf numFmtId="4" fontId="48" fillId="56" borderId="32" applyNumberFormat="0" applyProtection="0">
      <alignment horizontal="right" vertical="center"/>
    </xf>
    <xf numFmtId="4" fontId="48" fillId="56" borderId="32" applyNumberFormat="0" applyProtection="0">
      <alignment horizontal="right" vertical="center"/>
    </xf>
    <xf numFmtId="4" fontId="48" fillId="57" borderId="32" applyNumberFormat="0" applyProtection="0">
      <alignment horizontal="right" vertical="center"/>
    </xf>
    <xf numFmtId="4" fontId="48" fillId="57" borderId="32" applyNumberFormat="0" applyProtection="0">
      <alignment horizontal="right" vertical="center"/>
    </xf>
    <xf numFmtId="4" fontId="48" fillId="58" borderId="32" applyNumberFormat="0" applyProtection="0">
      <alignment horizontal="right" vertical="center"/>
    </xf>
    <xf numFmtId="4" fontId="48" fillId="58" borderId="32" applyNumberFormat="0" applyProtection="0">
      <alignment horizontal="right" vertical="center"/>
    </xf>
    <xf numFmtId="4" fontId="48" fillId="59" borderId="32" applyNumberFormat="0" applyProtection="0">
      <alignment horizontal="right" vertical="center"/>
    </xf>
    <xf numFmtId="4" fontId="48" fillId="59" borderId="32" applyNumberFormat="0" applyProtection="0">
      <alignment horizontal="right" vertical="center"/>
    </xf>
    <xf numFmtId="4" fontId="46" fillId="60" borderId="33" applyNumberFormat="0" applyProtection="0">
      <alignment horizontal="left" vertical="center" indent="1"/>
    </xf>
    <xf numFmtId="4" fontId="46" fillId="60" borderId="33" applyNumberFormat="0" applyProtection="0">
      <alignment horizontal="left" vertical="center" indent="1"/>
    </xf>
    <xf numFmtId="4" fontId="46" fillId="61" borderId="0" applyNumberFormat="0" applyProtection="0">
      <alignment horizontal="left" vertical="center" indent="1"/>
    </xf>
    <xf numFmtId="4" fontId="46" fillId="61" borderId="0" applyNumberFormat="0" applyProtection="0">
      <alignment horizontal="left" vertical="center" indent="1"/>
    </xf>
    <xf numFmtId="4" fontId="46" fillId="50" borderId="0" applyNumberFormat="0" applyProtection="0">
      <alignment horizontal="left" vertical="center" indent="1"/>
    </xf>
    <xf numFmtId="4" fontId="46" fillId="50" borderId="0" applyNumberFormat="0" applyProtection="0">
      <alignment horizontal="left" vertical="center" indent="1"/>
    </xf>
    <xf numFmtId="4" fontId="48" fillId="61" borderId="32" applyNumberFormat="0" applyProtection="0">
      <alignment horizontal="right" vertical="center"/>
    </xf>
    <xf numFmtId="4" fontId="48" fillId="61" borderId="32" applyNumberFormat="0" applyProtection="0">
      <alignment horizontal="right" vertical="center"/>
    </xf>
    <xf numFmtId="4" fontId="50" fillId="61" borderId="0" applyNumberFormat="0" applyProtection="0">
      <alignment horizontal="left" vertical="center" indent="1"/>
    </xf>
    <xf numFmtId="4" fontId="50" fillId="61" borderId="0" applyNumberFormat="0" applyProtection="0">
      <alignment horizontal="left" vertical="center" indent="1"/>
    </xf>
    <xf numFmtId="4" fontId="50" fillId="50" borderId="0" applyNumberFormat="0" applyProtection="0">
      <alignment horizontal="left" vertical="center" indent="1"/>
    </xf>
    <xf numFmtId="4" fontId="50"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8" fillId="63" borderId="32" applyNumberFormat="0" applyProtection="0">
      <alignment vertical="center"/>
    </xf>
    <xf numFmtId="4" fontId="48" fillId="63" borderId="32" applyNumberFormat="0" applyProtection="0">
      <alignment vertical="center"/>
    </xf>
    <xf numFmtId="4" fontId="51" fillId="63" borderId="32" applyNumberFormat="0" applyProtection="0">
      <alignment vertical="center"/>
    </xf>
    <xf numFmtId="4" fontId="51" fillId="63" borderId="32" applyNumberFormat="0" applyProtection="0">
      <alignment vertical="center"/>
    </xf>
    <xf numFmtId="4" fontId="46" fillId="61" borderId="34" applyNumberFormat="0" applyProtection="0">
      <alignment horizontal="left" vertical="center" indent="1"/>
    </xf>
    <xf numFmtId="4" fontId="46" fillId="61" borderId="34" applyNumberFormat="0" applyProtection="0">
      <alignment horizontal="left" vertical="center" indent="1"/>
    </xf>
    <xf numFmtId="0" fontId="50" fillId="64" borderId="32" applyNumberFormat="0" applyProtection="0">
      <alignment horizontal="left" vertical="top" indent="1"/>
    </xf>
    <xf numFmtId="4" fontId="48" fillId="63" borderId="32" applyNumberFormat="0" applyProtection="0">
      <alignment horizontal="right" vertical="center"/>
    </xf>
    <xf numFmtId="4" fontId="48" fillId="63" borderId="32" applyNumberFormat="0" applyProtection="0">
      <alignment horizontal="right" vertical="center"/>
    </xf>
    <xf numFmtId="4" fontId="51" fillId="63" borderId="32" applyNumberFormat="0" applyProtection="0">
      <alignment horizontal="right" vertical="center"/>
    </xf>
    <xf numFmtId="4" fontId="51" fillId="63" borderId="32" applyNumberFormat="0" applyProtection="0">
      <alignment horizontal="right" vertical="center"/>
    </xf>
    <xf numFmtId="4" fontId="46" fillId="61" borderId="32" applyNumberFormat="0" applyProtection="0">
      <alignment horizontal="left" vertical="center" indent="1"/>
    </xf>
    <xf numFmtId="4" fontId="46" fillId="61" borderId="32" applyNumberFormat="0" applyProtection="0">
      <alignment horizontal="left" vertical="center" indent="1"/>
    </xf>
    <xf numFmtId="0" fontId="50" fillId="62" borderId="32" applyNumberFormat="0" applyProtection="0">
      <alignment horizontal="left" vertical="top" indent="1"/>
    </xf>
    <xf numFmtId="4" fontId="52" fillId="62" borderId="34" applyNumberFormat="0" applyProtection="0">
      <alignment horizontal="left" vertical="center" indent="1"/>
    </xf>
    <xf numFmtId="4" fontId="52" fillId="62" borderId="34" applyNumberFormat="0" applyProtection="0">
      <alignment horizontal="left" vertical="center" indent="1"/>
    </xf>
    <xf numFmtId="4" fontId="53" fillId="63" borderId="32" applyNumberFormat="0" applyProtection="0">
      <alignment horizontal="right" vertical="center"/>
    </xf>
    <xf numFmtId="4" fontId="53" fillId="63" borderId="32" applyNumberFormat="0" applyProtection="0">
      <alignment horizontal="right" vertical="center"/>
    </xf>
    <xf numFmtId="0" fontId="54" fillId="65" borderId="0"/>
    <xf numFmtId="0" fontId="55" fillId="65" borderId="0"/>
    <xf numFmtId="0" fontId="56" fillId="0" borderId="0" applyNumberFormat="0" applyFill="0" applyBorder="0" applyAlignment="0" applyProtection="0"/>
    <xf numFmtId="0" fontId="57"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8" fillId="0" borderId="0" applyNumberFormat="0" applyFill="0" applyBorder="0" applyAlignment="0" applyProtection="0"/>
  </cellStyleXfs>
  <cellXfs count="96">
    <xf numFmtId="0" fontId="0" fillId="0" borderId="0" xfId="0"/>
    <xf numFmtId="0" fontId="11" fillId="2" borderId="0" xfId="0" applyFont="1" applyFill="1" applyAlignment="1">
      <alignment horizontal="left" vertical="top"/>
    </xf>
    <xf numFmtId="0" fontId="12"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19"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19"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2" fillId="3" borderId="19" xfId="2" applyFont="1" applyFill="1" applyBorder="1" applyAlignment="1">
      <alignment horizontal="left" vertical="center"/>
    </xf>
    <xf numFmtId="0" fontId="0" fillId="3" borderId="18" xfId="2" applyFont="1" applyFill="1" applyBorder="1" applyAlignment="1">
      <alignment horizontal="left" vertical="center"/>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xf numFmtId="0" fontId="7" fillId="2" borderId="12" xfId="2" applyFont="1" applyFill="1" applyBorder="1" applyAlignment="1">
      <alignment horizontal="left" vertical="center" wrapText="1"/>
    </xf>
    <xf numFmtId="0" fontId="0" fillId="0" borderId="12" xfId="0" applyBorder="1" applyAlignment="1">
      <alignment horizontal="left" vertical="center" wrapText="1"/>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zoomScale="60" zoomScaleNormal="100" workbookViewId="0">
      <selection activeCell="V56" sqref="V56"/>
    </sheetView>
  </sheetViews>
  <sheetFormatPr defaultRowHeight="11.25"/>
  <cols>
    <col min="1" max="1" width="14.42578125" style="72" customWidth="1"/>
    <col min="2" max="2" width="28.140625" style="72" customWidth="1"/>
    <col min="3" max="6" width="8.7109375" style="72" hidden="1" customWidth="1"/>
    <col min="7" max="11" width="10.28515625" style="72" customWidth="1"/>
    <col min="12" max="12" width="11.140625" style="72" customWidth="1"/>
    <col min="13" max="34" width="9.140625" style="7"/>
    <col min="35" max="16384" width="9.140625" style="72"/>
  </cols>
  <sheetData>
    <row r="1" spans="1:34" s="7" customFormat="1" ht="16.5">
      <c r="A1" s="5" t="s">
        <v>92</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92" t="s">
        <v>2</v>
      </c>
      <c r="B4" s="94" t="s">
        <v>3</v>
      </c>
      <c r="C4" s="90" t="s">
        <v>4</v>
      </c>
      <c r="D4" s="90" t="s">
        <v>5</v>
      </c>
      <c r="E4" s="90" t="s">
        <v>6</v>
      </c>
      <c r="F4" s="90" t="s">
        <v>52</v>
      </c>
      <c r="G4" s="90" t="s">
        <v>39</v>
      </c>
      <c r="H4" s="90" t="s">
        <v>53</v>
      </c>
      <c r="I4" s="90" t="s">
        <v>46</v>
      </c>
      <c r="J4" s="90" t="s">
        <v>47</v>
      </c>
      <c r="K4" s="90" t="s">
        <v>49</v>
      </c>
      <c r="L4" s="90" t="s">
        <v>45</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93"/>
      <c r="B5" s="95"/>
      <c r="C5" s="91"/>
      <c r="D5" s="91"/>
      <c r="E5" s="91"/>
      <c r="F5" s="91"/>
      <c r="G5" s="91"/>
      <c r="H5" s="91"/>
      <c r="I5" s="91"/>
      <c r="J5" s="91"/>
      <c r="K5" s="91"/>
      <c r="L5" s="91"/>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v>10.199999999999999</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54</v>
      </c>
      <c r="B9" s="19" t="s">
        <v>55</v>
      </c>
      <c r="C9" s="20" t="s">
        <v>10</v>
      </c>
      <c r="D9" s="20" t="s">
        <v>10</v>
      </c>
      <c r="E9" s="21" t="s">
        <v>10</v>
      </c>
      <c r="F9" s="21" t="s">
        <v>10</v>
      </c>
      <c r="G9" s="21" t="s">
        <v>10</v>
      </c>
      <c r="H9" s="21">
        <v>1</v>
      </c>
      <c r="I9" s="21">
        <v>6</v>
      </c>
      <c r="J9" s="21" t="s">
        <v>10</v>
      </c>
      <c r="K9" s="23" t="s">
        <v>10</v>
      </c>
      <c r="L9" s="23">
        <v>11.7</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f>52+41.9</f>
        <v>93.9</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22</v>
      </c>
      <c r="B13" s="19" t="s">
        <v>23</v>
      </c>
      <c r="C13" s="15">
        <v>391</v>
      </c>
      <c r="D13" s="15">
        <v>1068.3</v>
      </c>
      <c r="E13" s="16">
        <f>32.489+887.884</f>
        <v>920.37300000000005</v>
      </c>
      <c r="F13" s="16">
        <v>711.4</v>
      </c>
      <c r="G13" s="16">
        <v>1002</v>
      </c>
      <c r="H13" s="21">
        <v>1850</v>
      </c>
      <c r="I13" s="21">
        <v>1017</v>
      </c>
      <c r="J13" s="21">
        <v>3044</v>
      </c>
      <c r="K13" s="21">
        <f>410+24.9+5.2</f>
        <v>440.09999999999997</v>
      </c>
      <c r="L13" s="23">
        <v>9.4</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24</v>
      </c>
      <c r="B14" s="19" t="s">
        <v>25</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26</v>
      </c>
      <c r="B15" s="19" t="s">
        <v>56</v>
      </c>
      <c r="C15" s="15">
        <v>12.14</v>
      </c>
      <c r="D15" s="15">
        <v>113</v>
      </c>
      <c r="E15" s="16">
        <v>209</v>
      </c>
      <c r="F15" s="16">
        <v>209.2</v>
      </c>
      <c r="G15" s="21">
        <v>1063</v>
      </c>
      <c r="H15" s="21">
        <v>1253</v>
      </c>
      <c r="I15" s="21">
        <v>2381</v>
      </c>
      <c r="J15" s="21">
        <v>618</v>
      </c>
      <c r="K15" s="21">
        <f>307+101.1+170.794</f>
        <v>578.89400000000001</v>
      </c>
      <c r="L15" s="21">
        <f>15+704.6</f>
        <v>719.6</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27</v>
      </c>
      <c r="B16" s="19" t="s">
        <v>28</v>
      </c>
      <c r="C16" s="20">
        <v>90.756</v>
      </c>
      <c r="D16" s="20">
        <v>245.41200000000001</v>
      </c>
      <c r="E16" s="21">
        <v>213</v>
      </c>
      <c r="F16" s="21">
        <v>329.8</v>
      </c>
      <c r="G16" s="21">
        <v>124</v>
      </c>
      <c r="H16" s="21">
        <v>164</v>
      </c>
      <c r="I16" s="21">
        <v>253.6</v>
      </c>
      <c r="J16" s="21">
        <v>862</v>
      </c>
      <c r="K16" s="21">
        <f>241+75.6+92.296</f>
        <v>408.89600000000002</v>
      </c>
      <c r="L16" s="21">
        <f>45+68</f>
        <v>113</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29</v>
      </c>
      <c r="B17" s="19" t="s">
        <v>30</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31</v>
      </c>
      <c r="B18" s="19" t="s">
        <v>32</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33</v>
      </c>
      <c r="B19" s="19" t="s">
        <v>34</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35</v>
      </c>
      <c r="B20" s="19" t="s">
        <v>36</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37</v>
      </c>
      <c r="B21" s="19" t="s">
        <v>38</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57</v>
      </c>
      <c r="B22" s="19" t="s">
        <v>58</v>
      </c>
      <c r="C22" s="20" t="s">
        <v>10</v>
      </c>
      <c r="D22" s="20" t="s">
        <v>10</v>
      </c>
      <c r="E22" s="21" t="s">
        <v>10</v>
      </c>
      <c r="F22" s="21" t="s">
        <v>10</v>
      </c>
      <c r="G22" s="21" t="s">
        <v>10</v>
      </c>
      <c r="H22" s="21">
        <v>3</v>
      </c>
      <c r="I22" s="21" t="s">
        <v>10</v>
      </c>
      <c r="J22" s="21">
        <v>19</v>
      </c>
      <c r="K22" s="21">
        <v>2</v>
      </c>
      <c r="L22" s="23" t="s">
        <v>21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75" t="s">
        <v>59</v>
      </c>
      <c r="B24" s="76"/>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f>
        <v>977.80000000000007</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36" customHeight="1">
      <c r="A25" s="88" t="s">
        <v>60</v>
      </c>
      <c r="B25" s="88"/>
      <c r="C25" s="88"/>
      <c r="D25" s="88"/>
      <c r="E25" s="88"/>
      <c r="F25" s="88"/>
      <c r="G25" s="88"/>
      <c r="H25" s="88"/>
      <c r="I25" s="88"/>
      <c r="J25" s="88"/>
      <c r="K25" s="88"/>
      <c r="L25" s="89"/>
    </row>
    <row r="26" spans="1:34" s="7" customFormat="1" ht="9" customHeight="1">
      <c r="A26" s="29"/>
      <c r="B26" s="29"/>
      <c r="C26" s="29"/>
      <c r="D26" s="29"/>
      <c r="E26" s="29"/>
      <c r="F26" s="29"/>
      <c r="G26" s="29"/>
      <c r="H26" s="29"/>
      <c r="I26" s="29"/>
      <c r="J26" s="29"/>
      <c r="K26" s="29"/>
      <c r="L26" s="29"/>
    </row>
    <row r="27" spans="1:34" s="7" customFormat="1" ht="16.5">
      <c r="A27" s="5" t="s">
        <v>91</v>
      </c>
      <c r="B27" s="30"/>
      <c r="E27" s="31"/>
      <c r="F27" s="31"/>
      <c r="N27" s="32"/>
    </row>
    <row r="28" spans="1:34" s="7" customFormat="1" ht="16.5">
      <c r="A28" s="5" t="s">
        <v>90</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77" t="s">
        <v>61</v>
      </c>
      <c r="B30" s="78"/>
      <c r="C30" s="34" t="s">
        <v>4</v>
      </c>
      <c r="D30" s="35" t="s">
        <v>5</v>
      </c>
      <c r="E30" s="36" t="s">
        <v>6</v>
      </c>
      <c r="F30" s="36" t="s">
        <v>7</v>
      </c>
      <c r="G30" s="36" t="s">
        <v>39</v>
      </c>
      <c r="H30" s="36" t="s">
        <v>48</v>
      </c>
      <c r="I30" s="36" t="s">
        <v>46</v>
      </c>
      <c r="J30" s="36" t="s">
        <v>47</v>
      </c>
      <c r="K30" s="36" t="s">
        <v>49</v>
      </c>
      <c r="L30" s="36" t="s">
        <v>45</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79" t="s">
        <v>40</v>
      </c>
      <c r="B31" s="80"/>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977.66669999999999</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81" t="s">
        <v>62</v>
      </c>
      <c r="B32" s="82"/>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128.5</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63</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112.49999999999999</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64</v>
      </c>
      <c r="B34" s="47"/>
      <c r="C34" s="48">
        <v>13.042000000000002</v>
      </c>
      <c r="D34" s="49">
        <v>148.74799999999999</v>
      </c>
      <c r="E34" s="50">
        <v>282.3</v>
      </c>
      <c r="F34" s="50">
        <v>356.8</v>
      </c>
      <c r="G34" s="50">
        <v>94</v>
      </c>
      <c r="H34" s="50">
        <v>183.214</v>
      </c>
      <c r="I34" s="50">
        <v>728.26099999999997</v>
      </c>
      <c r="J34" s="50">
        <v>735</v>
      </c>
      <c r="K34" s="50">
        <f>2+27+8+K35+0.2+12+1+78+20+1+1+1151</f>
        <v>1970.2</v>
      </c>
      <c r="L34" s="50">
        <f>6+L35+5.3+2.8+32.8</f>
        <v>106.49999999999999</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65</v>
      </c>
      <c r="B35" s="47"/>
      <c r="C35" s="48">
        <v>1.9730000000000001</v>
      </c>
      <c r="D35" s="49">
        <v>65.108999999999995</v>
      </c>
      <c r="E35" s="50">
        <v>150.26</v>
      </c>
      <c r="F35" s="50">
        <v>288.3</v>
      </c>
      <c r="G35" s="50">
        <v>10.1</v>
      </c>
      <c r="H35" s="50">
        <v>43.88</v>
      </c>
      <c r="I35" s="50">
        <v>184</v>
      </c>
      <c r="J35" s="50">
        <v>214</v>
      </c>
      <c r="K35" s="50">
        <f>543+64+62</f>
        <v>669</v>
      </c>
      <c r="L35" s="50">
        <f>32+27.6</f>
        <v>59.6</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66</v>
      </c>
      <c r="B36" s="47"/>
      <c r="C36" s="51">
        <v>0</v>
      </c>
      <c r="D36" s="51">
        <v>0</v>
      </c>
      <c r="E36" s="52">
        <v>1.17</v>
      </c>
      <c r="F36" s="53">
        <v>0</v>
      </c>
      <c r="G36" s="50">
        <v>787</v>
      </c>
      <c r="H36" s="50">
        <v>61.248999999999995</v>
      </c>
      <c r="I36" s="53">
        <v>0</v>
      </c>
      <c r="J36" s="50">
        <v>125</v>
      </c>
      <c r="K36" s="50">
        <v>114.9</v>
      </c>
      <c r="L36" s="50">
        <v>6</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67</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68</v>
      </c>
      <c r="B38" s="47"/>
      <c r="C38" s="51" t="s">
        <v>10</v>
      </c>
      <c r="D38" s="49">
        <v>94.421000000000006</v>
      </c>
      <c r="E38" s="50">
        <f>E39</f>
        <v>12.71</v>
      </c>
      <c r="F38" s="50">
        <f>F39</f>
        <v>24.7</v>
      </c>
      <c r="G38" s="50">
        <v>66</v>
      </c>
      <c r="H38" s="50">
        <v>28.012999999999998</v>
      </c>
      <c r="I38" s="50">
        <v>30.265999999999998</v>
      </c>
      <c r="J38" s="50">
        <v>203</v>
      </c>
      <c r="K38" s="50">
        <f>24+35+K39+1</f>
        <v>76</v>
      </c>
      <c r="L38" s="55">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69</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6" t="s">
        <v>70</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849.16669999999999</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71</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772.6</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72</v>
      </c>
      <c r="B42" s="47"/>
      <c r="C42" s="57">
        <v>0</v>
      </c>
      <c r="D42" s="57">
        <v>0</v>
      </c>
      <c r="E42" s="50">
        <v>4.47</v>
      </c>
      <c r="F42" s="58">
        <v>0</v>
      </c>
      <c r="G42" s="58">
        <v>0</v>
      </c>
      <c r="H42" s="58">
        <v>0</v>
      </c>
      <c r="I42" s="58">
        <v>0</v>
      </c>
      <c r="J42" s="50">
        <v>1</v>
      </c>
      <c r="K42" s="58">
        <v>0</v>
      </c>
      <c r="L42" s="58">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73</v>
      </c>
      <c r="B43" s="47"/>
      <c r="C43" s="57">
        <v>0</v>
      </c>
      <c r="D43" s="57">
        <v>0</v>
      </c>
      <c r="E43" s="58">
        <v>0</v>
      </c>
      <c r="F43" s="58">
        <v>0</v>
      </c>
      <c r="G43" s="58">
        <v>0</v>
      </c>
      <c r="H43" s="50">
        <v>39</v>
      </c>
      <c r="I43" s="50">
        <v>6.0620000000000003</v>
      </c>
      <c r="J43" s="50">
        <v>498</v>
      </c>
      <c r="K43" s="50">
        <f>124+3+3</f>
        <v>130</v>
      </c>
      <c r="L43" s="50">
        <v>8.6</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74</v>
      </c>
      <c r="B44" s="47"/>
      <c r="C44" s="48">
        <v>291.45299999999997</v>
      </c>
      <c r="D44" s="49">
        <v>267.36399999999998</v>
      </c>
      <c r="E44" s="50">
        <v>234.77</v>
      </c>
      <c r="F44" s="50">
        <v>95</v>
      </c>
      <c r="G44" s="50">
        <v>71.3</v>
      </c>
      <c r="H44" s="50">
        <v>1182.8969999999999</v>
      </c>
      <c r="I44" s="50">
        <v>151</v>
      </c>
      <c r="J44" s="50">
        <v>897</v>
      </c>
      <c r="K44" s="50">
        <f>50+1+167</f>
        <v>218</v>
      </c>
      <c r="L44" s="50">
        <v>11.4</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75</v>
      </c>
      <c r="B45" s="47"/>
      <c r="C45" s="48">
        <v>269.738</v>
      </c>
      <c r="D45" s="49">
        <v>146.17500000000001</v>
      </c>
      <c r="E45" s="50">
        <v>9.6</v>
      </c>
      <c r="F45" s="50">
        <v>9</v>
      </c>
      <c r="G45" s="50">
        <v>9</v>
      </c>
      <c r="H45" s="50">
        <v>671</v>
      </c>
      <c r="I45" s="50">
        <v>78</v>
      </c>
      <c r="J45" s="50">
        <v>16</v>
      </c>
      <c r="K45" s="55">
        <v>6</v>
      </c>
      <c r="L45" s="55">
        <v>620.6</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76</v>
      </c>
      <c r="B46" s="47"/>
      <c r="C46" s="48">
        <v>5.508</v>
      </c>
      <c r="D46" s="49">
        <v>127.434</v>
      </c>
      <c r="E46" s="50">
        <v>139.93</v>
      </c>
      <c r="F46" s="50">
        <v>86</v>
      </c>
      <c r="G46" s="50">
        <v>98.1</v>
      </c>
      <c r="H46" s="50">
        <v>352.358</v>
      </c>
      <c r="I46" s="50">
        <v>55</v>
      </c>
      <c r="J46" s="50">
        <v>72</v>
      </c>
      <c r="K46" s="55">
        <f>3+10</f>
        <v>13</v>
      </c>
      <c r="L46" s="55">
        <v>26.4</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77</v>
      </c>
      <c r="B47" s="47"/>
      <c r="C47" s="48">
        <v>187.185</v>
      </c>
      <c r="D47" s="49">
        <v>175.42099999999999</v>
      </c>
      <c r="E47" s="50">
        <v>166.91</v>
      </c>
      <c r="F47" s="50">
        <v>209.9</v>
      </c>
      <c r="G47" s="50">
        <v>109</v>
      </c>
      <c r="H47" s="16">
        <v>77</v>
      </c>
      <c r="I47" s="50">
        <v>5</v>
      </c>
      <c r="J47" s="50">
        <v>157</v>
      </c>
      <c r="K47" s="50">
        <f>8+48+13</f>
        <v>69</v>
      </c>
      <c r="L47" s="50">
        <f>3+5.6</f>
        <v>8.6</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78</v>
      </c>
      <c r="B48" s="47"/>
      <c r="C48" s="48">
        <v>13.68</v>
      </c>
      <c r="D48" s="49">
        <v>35.116</v>
      </c>
      <c r="E48" s="50">
        <v>20.440000000000001</v>
      </c>
      <c r="F48" s="50">
        <v>70.400000000000006</v>
      </c>
      <c r="G48" s="50">
        <v>325.3</v>
      </c>
      <c r="H48" s="50">
        <v>77.007999999999996</v>
      </c>
      <c r="I48" s="50">
        <v>77</v>
      </c>
      <c r="J48" s="50">
        <v>47</v>
      </c>
      <c r="K48" s="50">
        <f>27+5+14</f>
        <v>46</v>
      </c>
      <c r="L48" s="50">
        <v>8.1999999999999993</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79</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f>52+19+6.1+11.7</f>
        <v>88.8</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80</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76.3</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81</v>
      </c>
      <c r="B51" s="47"/>
      <c r="C51" s="48">
        <f>134.39</f>
        <v>134.38999999999999</v>
      </c>
      <c r="D51" s="49">
        <v>331</v>
      </c>
      <c r="E51" s="59">
        <v>723</v>
      </c>
      <c r="F51" s="59">
        <v>349</v>
      </c>
      <c r="G51" s="59">
        <v>1774</v>
      </c>
      <c r="H51" s="59">
        <v>973.75</v>
      </c>
      <c r="I51" s="59">
        <v>1370.2</v>
      </c>
      <c r="J51" s="50">
        <f>J52+J54</f>
        <v>576</v>
      </c>
      <c r="K51" s="50">
        <f>K52+K54</f>
        <v>278.2</v>
      </c>
      <c r="L51" s="50">
        <f>L52+L54</f>
        <v>68.3</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83" t="s">
        <v>82</v>
      </c>
      <c r="B52" s="84"/>
      <c r="C52" s="51">
        <v>0</v>
      </c>
      <c r="D52" s="51">
        <v>0</v>
      </c>
      <c r="E52" s="53">
        <v>0</v>
      </c>
      <c r="F52" s="53">
        <v>0</v>
      </c>
      <c r="G52" s="53">
        <v>0</v>
      </c>
      <c r="H52" s="50">
        <v>45.35</v>
      </c>
      <c r="I52" s="53">
        <v>0</v>
      </c>
      <c r="J52" s="50">
        <v>175</v>
      </c>
      <c r="K52" s="50">
        <f>1+K53</f>
        <v>190</v>
      </c>
      <c r="L52" s="50">
        <f>L53</f>
        <v>59.7</v>
      </c>
      <c r="M52" s="11"/>
      <c r="N52" s="41"/>
      <c r="O52" s="41"/>
      <c r="P52" s="11"/>
      <c r="Q52" s="11"/>
      <c r="R52" s="11"/>
      <c r="S52" s="11"/>
      <c r="T52" s="11"/>
      <c r="U52" s="11"/>
      <c r="V52" s="11"/>
      <c r="W52" s="11"/>
      <c r="X52" s="11"/>
      <c r="Y52" s="11"/>
      <c r="Z52" s="11"/>
      <c r="AA52" s="11"/>
      <c r="AB52" s="11"/>
      <c r="AC52" s="11"/>
      <c r="AD52" s="11"/>
      <c r="AE52" s="11"/>
      <c r="AF52" s="11"/>
      <c r="AG52" s="11"/>
      <c r="AH52" s="11"/>
    </row>
    <row r="53" spans="1:34" s="28" customFormat="1" ht="16.5" customHeight="1">
      <c r="A53" s="85" t="s">
        <v>83</v>
      </c>
      <c r="B53" s="84"/>
      <c r="C53" s="51">
        <v>0</v>
      </c>
      <c r="D53" s="51">
        <v>0</v>
      </c>
      <c r="E53" s="53">
        <v>0</v>
      </c>
      <c r="F53" s="53">
        <v>0</v>
      </c>
      <c r="G53" s="53">
        <v>0</v>
      </c>
      <c r="H53" s="50">
        <v>45.35</v>
      </c>
      <c r="I53" s="53">
        <v>0</v>
      </c>
      <c r="J53" s="50">
        <v>174</v>
      </c>
      <c r="K53" s="50">
        <f>188+1</f>
        <v>189</v>
      </c>
      <c r="L53" s="50">
        <f>9+36.9+13.8</f>
        <v>59.7</v>
      </c>
      <c r="M53" s="11"/>
      <c r="N53" s="41"/>
      <c r="O53" s="41"/>
      <c r="P53" s="11"/>
      <c r="Q53" s="11"/>
      <c r="R53" s="11"/>
      <c r="S53" s="11"/>
      <c r="T53" s="11"/>
      <c r="U53" s="11"/>
      <c r="V53" s="11"/>
      <c r="W53" s="11"/>
      <c r="X53" s="11"/>
      <c r="Y53" s="11"/>
      <c r="Z53" s="11"/>
      <c r="AA53" s="11"/>
      <c r="AB53" s="11"/>
      <c r="AC53" s="11"/>
      <c r="AD53" s="11"/>
      <c r="AE53" s="11"/>
      <c r="AF53" s="11"/>
      <c r="AG53" s="11"/>
      <c r="AH53" s="11"/>
    </row>
    <row r="54" spans="1:34" s="28" customFormat="1" ht="16.5" customHeight="1">
      <c r="A54" s="46" t="s">
        <v>84</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0">
        <f>L55+L58</f>
        <v>8.6</v>
      </c>
      <c r="M54" s="11"/>
      <c r="N54" s="41"/>
      <c r="O54" s="41"/>
      <c r="P54" s="11"/>
      <c r="Q54" s="11"/>
      <c r="R54" s="11"/>
      <c r="S54" s="11"/>
      <c r="T54" s="11"/>
      <c r="U54" s="11"/>
      <c r="V54" s="11"/>
      <c r="W54" s="11"/>
      <c r="X54" s="11"/>
      <c r="Y54" s="11"/>
      <c r="Z54" s="11"/>
      <c r="AA54" s="11"/>
      <c r="AB54" s="11"/>
      <c r="AC54" s="11"/>
      <c r="AD54" s="11"/>
      <c r="AE54" s="11"/>
      <c r="AF54" s="11"/>
      <c r="AG54" s="11"/>
      <c r="AH54" s="11"/>
    </row>
    <row r="55" spans="1:34" s="28" customFormat="1" ht="16.5" customHeight="1">
      <c r="A55" s="85" t="s">
        <v>85</v>
      </c>
      <c r="B55" s="84"/>
      <c r="C55" s="48">
        <v>2</v>
      </c>
      <c r="D55" s="49">
        <f>D56</f>
        <v>30.9</v>
      </c>
      <c r="E55" s="59">
        <f>E56</f>
        <v>27.4</v>
      </c>
      <c r="F55" s="59">
        <f>F56</f>
        <v>12</v>
      </c>
      <c r="G55" s="59">
        <f>G56</f>
        <v>1027</v>
      </c>
      <c r="H55" s="59">
        <v>677</v>
      </c>
      <c r="I55" s="59">
        <v>556</v>
      </c>
      <c r="J55" s="50">
        <v>360</v>
      </c>
      <c r="K55" s="53">
        <f>K56+K57</f>
        <v>0</v>
      </c>
      <c r="L55" s="50">
        <f>L56+L57</f>
        <v>8.6</v>
      </c>
      <c r="M55" s="11"/>
      <c r="N55" s="41"/>
      <c r="O55" s="41"/>
      <c r="P55" s="11"/>
      <c r="Q55" s="11"/>
      <c r="R55" s="11"/>
      <c r="S55" s="11"/>
      <c r="T55" s="11"/>
      <c r="U55" s="11"/>
      <c r="V55" s="11"/>
      <c r="W55" s="11"/>
      <c r="X55" s="11"/>
      <c r="Y55" s="11"/>
      <c r="Z55" s="11"/>
      <c r="AA55" s="11"/>
      <c r="AB55" s="11"/>
      <c r="AC55" s="11"/>
      <c r="AD55" s="11"/>
      <c r="AE55" s="11"/>
      <c r="AF55" s="11"/>
      <c r="AG55" s="11"/>
      <c r="AH55" s="11"/>
    </row>
    <row r="56" spans="1:34" s="28" customFormat="1" ht="16.5" customHeight="1">
      <c r="A56" s="60" t="s">
        <v>41</v>
      </c>
      <c r="B56" s="47"/>
      <c r="C56" s="48"/>
      <c r="D56" s="49">
        <v>30.9</v>
      </c>
      <c r="E56" s="50">
        <v>27.4</v>
      </c>
      <c r="F56" s="50">
        <v>12</v>
      </c>
      <c r="G56" s="50">
        <v>1027</v>
      </c>
      <c r="H56" s="50">
        <v>61</v>
      </c>
      <c r="I56" s="50">
        <v>308.2</v>
      </c>
      <c r="J56" s="50">
        <v>21</v>
      </c>
      <c r="K56" s="53">
        <v>0</v>
      </c>
      <c r="L56" s="50">
        <v>8.6</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86</v>
      </c>
      <c r="B57" s="47"/>
      <c r="C57" s="48"/>
      <c r="D57" s="51">
        <v>0</v>
      </c>
      <c r="E57" s="53">
        <v>0</v>
      </c>
      <c r="F57" s="53">
        <v>0</v>
      </c>
      <c r="G57" s="53">
        <v>0</v>
      </c>
      <c r="H57" s="50">
        <v>616</v>
      </c>
      <c r="I57" s="50">
        <v>247.8</v>
      </c>
      <c r="J57" s="50">
        <v>339</v>
      </c>
      <c r="K57" s="53">
        <v>0</v>
      </c>
      <c r="L57" s="53">
        <v>0</v>
      </c>
      <c r="M57" s="11"/>
      <c r="N57" s="41"/>
      <c r="O57" s="41"/>
      <c r="P57" s="11"/>
      <c r="Q57" s="11"/>
      <c r="R57" s="11"/>
      <c r="S57" s="11"/>
      <c r="T57" s="11"/>
      <c r="U57" s="11"/>
      <c r="V57" s="11"/>
      <c r="W57" s="11"/>
      <c r="X57" s="11"/>
      <c r="Y57" s="11"/>
      <c r="Z57" s="11"/>
      <c r="AA57" s="11"/>
      <c r="AB57" s="11"/>
      <c r="AC57" s="11"/>
      <c r="AD57" s="11"/>
      <c r="AE57" s="11"/>
      <c r="AF57" s="11"/>
      <c r="AG57" s="11"/>
      <c r="AH57" s="11"/>
    </row>
    <row r="58" spans="1:34" s="28" customFormat="1" ht="16.5" customHeight="1">
      <c r="A58" s="85" t="s">
        <v>87</v>
      </c>
      <c r="B58" s="84"/>
      <c r="C58" s="51">
        <v>0</v>
      </c>
      <c r="D58" s="51">
        <v>0</v>
      </c>
      <c r="E58" s="50">
        <f>E59+E60</f>
        <v>17.7</v>
      </c>
      <c r="F58" s="53">
        <v>0</v>
      </c>
      <c r="G58" s="50">
        <f>G59+G60</f>
        <v>675.8</v>
      </c>
      <c r="H58" s="50">
        <v>251</v>
      </c>
      <c r="I58" s="50">
        <v>814.2</v>
      </c>
      <c r="J58" s="50">
        <v>41</v>
      </c>
      <c r="K58" s="50">
        <f>K59+K60</f>
        <v>88.2</v>
      </c>
      <c r="L58" s="53">
        <v>0</v>
      </c>
      <c r="M58" s="11"/>
      <c r="N58" s="41"/>
      <c r="O58" s="41"/>
      <c r="P58" s="11"/>
      <c r="Q58" s="11"/>
      <c r="R58" s="11"/>
      <c r="S58" s="11"/>
      <c r="T58" s="11"/>
      <c r="U58" s="11"/>
      <c r="V58" s="11"/>
      <c r="W58" s="11"/>
      <c r="X58" s="11"/>
      <c r="Y58" s="11"/>
      <c r="Z58" s="11"/>
      <c r="AA58" s="11"/>
      <c r="AB58" s="11"/>
      <c r="AC58" s="11"/>
      <c r="AD58" s="11"/>
      <c r="AE58" s="11"/>
      <c r="AF58" s="11"/>
      <c r="AG58" s="11"/>
      <c r="AH58" s="11"/>
    </row>
    <row r="59" spans="1:34" s="28" customFormat="1" ht="16.5" customHeight="1">
      <c r="A59" s="60" t="s">
        <v>42</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86</v>
      </c>
      <c r="B60" s="61"/>
      <c r="C60" s="62"/>
      <c r="D60" s="51">
        <v>0</v>
      </c>
      <c r="E60" s="50">
        <f>1.7+16</f>
        <v>17.7</v>
      </c>
      <c r="F60" s="53">
        <v>0</v>
      </c>
      <c r="G60" s="50">
        <f>23+36+616.8</f>
        <v>675.8</v>
      </c>
      <c r="H60" s="50">
        <v>251.4</v>
      </c>
      <c r="I60" s="50">
        <v>812</v>
      </c>
      <c r="J60" s="50">
        <v>35</v>
      </c>
      <c r="K60" s="50">
        <f>13+74+0.3+0.9</f>
        <v>88.2</v>
      </c>
      <c r="L60" s="53">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88</v>
      </c>
      <c r="B61" s="61"/>
      <c r="C61" s="62"/>
      <c r="D61" s="49">
        <v>34.700000000000003</v>
      </c>
      <c r="E61" s="59">
        <v>3.5</v>
      </c>
      <c r="F61" s="59">
        <v>11.35</v>
      </c>
      <c r="G61" s="53">
        <v>0</v>
      </c>
      <c r="H61" s="59">
        <v>218</v>
      </c>
      <c r="I61" s="59">
        <v>45</v>
      </c>
      <c r="J61" s="50">
        <v>222</v>
      </c>
      <c r="K61" s="50">
        <v>43</v>
      </c>
      <c r="L61" s="50">
        <v>8</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89</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39" customHeight="1">
      <c r="A63" s="86" t="s">
        <v>50</v>
      </c>
      <c r="B63" s="86"/>
      <c r="C63" s="86"/>
      <c r="D63" s="86"/>
      <c r="E63" s="86"/>
      <c r="F63" s="86"/>
      <c r="G63" s="86"/>
      <c r="H63" s="86"/>
      <c r="I63" s="86"/>
      <c r="J63" s="86"/>
      <c r="K63" s="86"/>
      <c r="L63" s="86"/>
    </row>
    <row r="64" spans="1:34" s="69" customFormat="1" ht="13.5" customHeight="1">
      <c r="A64" s="87" t="s">
        <v>51</v>
      </c>
      <c r="B64" s="87"/>
      <c r="C64" s="87"/>
      <c r="D64" s="87"/>
      <c r="E64" s="87"/>
      <c r="F64" s="87"/>
      <c r="G64" s="87"/>
      <c r="H64" s="87"/>
      <c r="I64" s="87"/>
      <c r="J64" s="87"/>
      <c r="K64" s="87"/>
      <c r="L64" s="87"/>
    </row>
    <row r="65" spans="1:12" s="69" customFormat="1" ht="13.5">
      <c r="A65" s="3" t="s">
        <v>43</v>
      </c>
      <c r="B65" s="2"/>
      <c r="C65" s="2"/>
      <c r="D65" s="2"/>
      <c r="E65" s="2"/>
      <c r="F65" s="2"/>
      <c r="G65" s="1"/>
      <c r="H65" s="73"/>
      <c r="I65" s="74"/>
      <c r="J65" s="74"/>
      <c r="K65" s="4"/>
      <c r="L65" s="4"/>
    </row>
    <row r="66" spans="1:12" s="69" customFormat="1" ht="12">
      <c r="A66" s="3" t="s">
        <v>44</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L4:L5"/>
    <mergeCell ref="A4:A5"/>
    <mergeCell ref="B4:B5"/>
    <mergeCell ref="C4:C5"/>
    <mergeCell ref="D4:D5"/>
    <mergeCell ref="E4:E5"/>
    <mergeCell ref="F4:F5"/>
    <mergeCell ref="G4:G5"/>
    <mergeCell ref="H4:H5"/>
    <mergeCell ref="I4:I5"/>
    <mergeCell ref="J4:J5"/>
    <mergeCell ref="K4:K5"/>
    <mergeCell ref="H65:J65"/>
    <mergeCell ref="A24:B24"/>
    <mergeCell ref="A30:B30"/>
    <mergeCell ref="A31:B31"/>
    <mergeCell ref="A32:B32"/>
    <mergeCell ref="A52:B52"/>
    <mergeCell ref="A53:B53"/>
    <mergeCell ref="A55:B55"/>
    <mergeCell ref="A58:B58"/>
    <mergeCell ref="A63:L63"/>
    <mergeCell ref="A64:L64"/>
    <mergeCell ref="A25:L25"/>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2015-10-07T05:51:04Z</cp:lastPrinted>
  <dcterms:created xsi:type="dcterms:W3CDTF">2015-03-18T09:58:10Z</dcterms:created>
  <dcterms:modified xsi:type="dcterms:W3CDTF">2015-10-15T10:25:46Z</dcterms:modified>
</cp:coreProperties>
</file>