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a&amp;4b" sheetId="1" r:id="rId1"/>
  </sheets>
  <externalReferences>
    <externalReference r:id="rId2"/>
    <externalReference r:id="rId3"/>
    <externalReference r:id="rId4"/>
  </externalReferences>
  <definedNames>
    <definedName name="_xlnm.Database">'[1]Table-1'!#REF!</definedName>
    <definedName name="_xlnm.Print_Area" localSheetId="0">'4a&amp;4b'!$A$1:$Y$249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E136" i="1" l="1"/>
  <c r="D136" i="1"/>
  <c r="C136" i="1"/>
  <c r="E135" i="1"/>
  <c r="D135" i="1"/>
  <c r="C135" i="1"/>
  <c r="Y84" i="1"/>
  <c r="R12" i="1"/>
  <c r="T12" i="1" s="1"/>
  <c r="O12" i="1"/>
  <c r="K12" i="1"/>
  <c r="E12" i="1"/>
  <c r="R11" i="1"/>
  <c r="T11" i="1" s="1"/>
  <c r="O11" i="1"/>
  <c r="K11" i="1"/>
  <c r="E11" i="1"/>
  <c r="R10" i="1"/>
  <c r="T10" i="1" s="1"/>
  <c r="O10" i="1"/>
  <c r="K10" i="1"/>
  <c r="E10" i="1"/>
  <c r="X10" i="1" l="1"/>
  <c r="G136" i="1"/>
  <c r="O136" i="1" s="1"/>
  <c r="X11" i="1"/>
  <c r="G135" i="1"/>
  <c r="O135" i="1" s="1"/>
  <c r="X12" i="1"/>
  <c r="V84" i="1" l="1"/>
  <c r="M84" i="1"/>
  <c r="F84" i="1"/>
  <c r="Q84" i="1"/>
  <c r="N84" i="1"/>
  <c r="P84" i="1"/>
  <c r="U84" i="1"/>
  <c r="J84" i="1"/>
  <c r="L84" i="1"/>
  <c r="S84" i="1"/>
  <c r="I84" i="1"/>
  <c r="D84" i="1"/>
  <c r="H84" i="1"/>
  <c r="C84" i="1"/>
  <c r="E84" i="1"/>
  <c r="G84" i="1"/>
  <c r="B84" i="1"/>
  <c r="W84" i="1"/>
  <c r="R84" i="1"/>
  <c r="K84" i="1" l="1"/>
  <c r="T84" i="1"/>
  <c r="O84" i="1"/>
  <c r="X84" i="1" l="1"/>
</calcChain>
</file>

<file path=xl/sharedStrings.xml><?xml version="1.0" encoding="utf-8"?>
<sst xmlns="http://schemas.openxmlformats.org/spreadsheetml/2006/main" count="135" uniqueCount="87">
  <si>
    <t>(Rs million)</t>
  </si>
  <si>
    <t>End</t>
  </si>
  <si>
    <t>RESERVES</t>
  </si>
  <si>
    <t>FOREIGN ASSETS</t>
  </si>
  <si>
    <r>
      <t>CLAIMS ON PRIVATE SECTOR</t>
    </r>
    <r>
      <rPr>
        <b/>
        <vertAlign val="superscript"/>
        <sz val="11"/>
        <rFont val="Times New Roman"/>
        <family val="1"/>
      </rPr>
      <t>1</t>
    </r>
  </si>
  <si>
    <t>Claims on</t>
  </si>
  <si>
    <t xml:space="preserve">Claims </t>
  </si>
  <si>
    <t xml:space="preserve">Other </t>
  </si>
  <si>
    <t xml:space="preserve">TOTAL </t>
  </si>
  <si>
    <t>Acceptances</t>
  </si>
  <si>
    <t>of</t>
  </si>
  <si>
    <t xml:space="preserve">Cash </t>
  </si>
  <si>
    <t>Balances</t>
  </si>
  <si>
    <t>Bank of</t>
  </si>
  <si>
    <t>Total</t>
  </si>
  <si>
    <t xml:space="preserve">Foreign </t>
  </si>
  <si>
    <t>Foreign</t>
  </si>
  <si>
    <t>Loans</t>
  </si>
  <si>
    <t>Treasury</t>
  </si>
  <si>
    <t>Government</t>
  </si>
  <si>
    <t>Advances</t>
  </si>
  <si>
    <t>Local Bills</t>
  </si>
  <si>
    <t>Bills</t>
  </si>
  <si>
    <t>Investment</t>
  </si>
  <si>
    <t>Global</t>
  </si>
  <si>
    <t>on</t>
  </si>
  <si>
    <t>ASSETS</t>
  </si>
  <si>
    <t>Documentary</t>
  </si>
  <si>
    <t>Period</t>
  </si>
  <si>
    <t>in</t>
  </si>
  <si>
    <t xml:space="preserve">with </t>
  </si>
  <si>
    <t>Mauritius</t>
  </si>
  <si>
    <t xml:space="preserve">with  </t>
  </si>
  <si>
    <t>Securities</t>
  </si>
  <si>
    <t xml:space="preserve">Notes  </t>
  </si>
  <si>
    <t>outside</t>
  </si>
  <si>
    <t xml:space="preserve"> </t>
  </si>
  <si>
    <t>Purchased</t>
  </si>
  <si>
    <t>Recei-</t>
  </si>
  <si>
    <t>and</t>
  </si>
  <si>
    <t>in Shares</t>
  </si>
  <si>
    <t>Business</t>
  </si>
  <si>
    <t>Banks</t>
  </si>
  <si>
    <t>Credits and</t>
  </si>
  <si>
    <t>Hand</t>
  </si>
  <si>
    <t>Discounted</t>
  </si>
  <si>
    <t>vable</t>
  </si>
  <si>
    <t>Licence</t>
  </si>
  <si>
    <t>Guarantees</t>
  </si>
  <si>
    <t>Abroad</t>
  </si>
  <si>
    <t>Coins</t>
  </si>
  <si>
    <t>Debentures</t>
  </si>
  <si>
    <t>Holders</t>
  </si>
  <si>
    <t xml:space="preserve">Oct-10 </t>
  </si>
  <si>
    <r>
      <t xml:space="preserve">1 </t>
    </r>
    <r>
      <rPr>
        <i/>
        <sz val="11"/>
        <rFont val="Times New Roman"/>
        <family val="1"/>
      </rPr>
      <t>For a breakdown, see Table 5.</t>
    </r>
  </si>
  <si>
    <r>
      <t>2</t>
    </r>
    <r>
      <rPr>
        <i/>
        <sz val="11"/>
        <rFont val="Times New Roman"/>
        <family val="1"/>
      </rPr>
      <t>Include Interbank Loans and Fixed Assets.</t>
    </r>
  </si>
  <si>
    <r>
      <t xml:space="preserve">* </t>
    </r>
    <r>
      <rPr>
        <i/>
        <sz val="11"/>
        <rFont val="Times New Roman"/>
        <family val="1"/>
      </rPr>
      <t>Based on the segmental reporting of assets and liabilities of banks.</t>
    </r>
  </si>
  <si>
    <t>Figures may not add up to totals due to rounding.</t>
  </si>
  <si>
    <t>Source: Statistics Division.</t>
  </si>
  <si>
    <t>Capital</t>
  </si>
  <si>
    <t>DEPOSITS</t>
  </si>
  <si>
    <t xml:space="preserve">Interbank </t>
  </si>
  <si>
    <t>Borrowings</t>
  </si>
  <si>
    <t>BORROWINGS FROM</t>
  </si>
  <si>
    <t>Other</t>
  </si>
  <si>
    <t>TOTAL</t>
  </si>
  <si>
    <t>Demand</t>
  </si>
  <si>
    <r>
      <t>Savings</t>
    </r>
    <r>
      <rPr>
        <b/>
        <vertAlign val="superscript"/>
        <sz val="11"/>
        <rFont val="Times New Roman"/>
        <family val="1"/>
      </rPr>
      <t>1</t>
    </r>
  </si>
  <si>
    <t>Time</t>
  </si>
  <si>
    <r>
      <t xml:space="preserve">Deposits </t>
    </r>
    <r>
      <rPr>
        <b/>
        <vertAlign val="superscript"/>
        <sz val="11"/>
        <rFont val="Times New Roman"/>
        <family val="1"/>
      </rPr>
      <t>3</t>
    </r>
  </si>
  <si>
    <t>from</t>
  </si>
  <si>
    <t>Payable</t>
  </si>
  <si>
    <r>
      <t>Liabilities</t>
    </r>
    <r>
      <rPr>
        <b/>
        <vertAlign val="superscript"/>
        <sz val="11"/>
        <rFont val="Times New Roman"/>
        <family val="1"/>
      </rPr>
      <t>2</t>
    </r>
  </si>
  <si>
    <t>LIABILITIES</t>
  </si>
  <si>
    <t>on Account</t>
  </si>
  <si>
    <t>Credits</t>
  </si>
  <si>
    <t>Reserves</t>
  </si>
  <si>
    <t>Currency</t>
  </si>
  <si>
    <t>of Customers</t>
  </si>
  <si>
    <t>Deposits</t>
  </si>
  <si>
    <r>
      <t>1</t>
    </r>
    <r>
      <rPr>
        <i/>
        <sz val="11"/>
        <rFont val="Times New Roman"/>
        <family val="1"/>
      </rPr>
      <t xml:space="preserve"> Include margin deposits.</t>
    </r>
  </si>
  <si>
    <r>
      <t>2</t>
    </r>
    <r>
      <rPr>
        <i/>
        <sz val="11"/>
        <rFont val="Times New Roman"/>
        <family val="1"/>
      </rPr>
      <t xml:space="preserve"> Include borrowings from other institutions (local and foreign).</t>
    </r>
  </si>
  <si>
    <r>
      <t xml:space="preserve">3 </t>
    </r>
    <r>
      <rPr>
        <i/>
        <sz val="11"/>
        <rFont val="Times New Roman"/>
        <family val="1"/>
      </rPr>
      <t>Include budgetary and extra-budgetary units as from July 2013</t>
    </r>
  </si>
  <si>
    <r>
      <t>Assets</t>
    </r>
    <r>
      <rPr>
        <b/>
        <vertAlign val="superscript"/>
        <sz val="12"/>
        <rFont val="Times New Roman"/>
        <family val="1"/>
      </rPr>
      <t>2</t>
    </r>
  </si>
  <si>
    <t>CLAIMS ON CENTRAL GOVERNMENT</t>
  </si>
  <si>
    <t>Table 4a: Banks* - Assets: August 2013 - August 2014</t>
  </si>
  <si>
    <t>Table 4b*: Banks - Liabilities: August 2013 - August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</si>
</sst>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0000"/>
    <numFmt numFmtId="171" formatCode="#,##0.0"/>
    <numFmt numFmtId="172" formatCode="#,##0.000"/>
    <numFmt numFmtId="173" formatCode="#,##0.0,,"/>
    <numFmt numFmtId="174" formatCode="0.0"/>
    <numFmt numFmtId="175" formatCode="&quot;$&quot;#,##0;[Red]\-&quot;$&quot;#,##0"/>
    <numFmt numFmtId="176" formatCode="#,##0.00_);\(#,##0.00\);&quot;- &quot;"/>
    <numFmt numFmtId="177" formatCode="#,##0.00&quot; kr&quot;;[Red]&quot;-&quot;#,##0.00&quot; kr&quot;"/>
    <numFmt numFmtId="178" formatCode="_ * #,##0.00_ ;_ * \-#,##0.00_ ;_ * &quot;-&quot;??_ ;_ @_ "/>
    <numFmt numFmtId="179" formatCode="_ * #,##0_ ;_ * \-#,##0_ ;_ * &quot;-&quot;_ ;_ @_ "/>
    <numFmt numFmtId="180" formatCode="0.0_)\%;\(0.0\)\%;0.0_)\%;@_)_%"/>
    <numFmt numFmtId="181" formatCode="#,##0.0_)_%;\(#,##0.0\)_%;0.0_)_%;@_)_%"/>
    <numFmt numFmtId="182" formatCode="#,##0.0_);\(#,##0.0\);#,##0.0_);@_)"/>
    <numFmt numFmtId="183" formatCode="&quot;$&quot;_(#,##0.00_);&quot;$&quot;\(#,##0.00\);&quot;$&quot;_(0.00_);@_)"/>
    <numFmt numFmtId="184" formatCode="#,##0.00_);\(#,##0.00\);0.00_);@_)"/>
    <numFmt numFmtId="185" formatCode="0.000000"/>
    <numFmt numFmtId="186" formatCode="\€_(#,##0.00_);\€\(#,##0.00\);\€_(0.00_);@_)"/>
    <numFmt numFmtId="187" formatCode="#,##0_)\x;\(#,##0\)\x;0_)\x;@_)_x"/>
    <numFmt numFmtId="188" formatCode="#,##0_)_x;\(#,##0\)_x;0_)_x;@_)_x"/>
    <numFmt numFmtId="189" formatCode="#\ ??/32"/>
    <numFmt numFmtId="190" formatCode="&quot;$&quot;#,##0"/>
    <numFmt numFmtId="191" formatCode="&quot;$&quot;#,##0_);[Red]\(&quot;$&quot;#,##0\);&quot;-&quot;"/>
    <numFmt numFmtId="192" formatCode="&quot;$&quot;#,##0_%_);\(&quot;$&quot;#,##0\)_%;&quot;$&quot;#,##0_%_);@_%_)"/>
    <numFmt numFmtId="193" formatCode="General_)"/>
    <numFmt numFmtId="194" formatCode="0.000%"/>
    <numFmt numFmtId="195" formatCode="&quot;$&quot;#.##"/>
    <numFmt numFmtId="196" formatCode="#,##0.00;\-#,##0.00;&quot;-&quot;"/>
    <numFmt numFmtId="197" formatCode="#,##0%;\-#,##0%;&quot;- &quot;"/>
    <numFmt numFmtId="198" formatCode="#,##0.0%;\-#,##0.0%;&quot;- &quot;"/>
    <numFmt numFmtId="199" formatCode="#,##0.00%;\-#,##0.00%;&quot;- &quot;"/>
    <numFmt numFmtId="200" formatCode="#,##0;\-#,##0;&quot;-&quot;"/>
    <numFmt numFmtId="201" formatCode="#,##0.0;\-#,##0.0;&quot;-&quot;"/>
    <numFmt numFmtId="202" formatCode="_(&quot;$&quot;* #,##0.0_);_(&quot;$&quot;* \(#,##0.0\);_(&quot;$&quot;* \-_);_(@_)"/>
    <numFmt numFmtId="203" formatCode="_(* #,##0_);_(* \(#,##0\);_(* &quot;-&quot;??_);_(@_)"/>
    <numFmt numFmtId="204" formatCode="_(&quot;£&quot;* #,##0_);_(&quot;£&quot;* \(#,##0\);_(&quot;£&quot;* &quot;-&quot;_);_(@_)"/>
    <numFmt numFmtId="205" formatCode="#,##0\ ;\(#,##0\)"/>
    <numFmt numFmtId="206" formatCode="\£#,##0_);[Red]\(\£#,##0\)"/>
    <numFmt numFmtId="207" formatCode="_-&quot;$&quot;* #,##0.00_-;\-&quot;$&quot;* #,##0.00_-;_-&quot;$&quot;* &quot;-&quot;??_-;_-@_-"/>
    <numFmt numFmtId="208" formatCode="0.00&quot;%&quot;"/>
    <numFmt numFmtId="209" formatCode="0&quot;%&quot;"/>
    <numFmt numFmtId="210" formatCode="dd\-mmm\-yy_)"/>
    <numFmt numFmtId="211" formatCode="[$-409]d\-mmm\-yy;@"/>
    <numFmt numFmtId="212" formatCode="#,##0&quot;?&quot;_);[Red]\(#,##0&quot;?&quot;\)"/>
    <numFmt numFmtId="213" formatCode="0.000"/>
    <numFmt numFmtId="214" formatCode="_-[$€-2]* #,##0.00_-;\-[$€-2]* #,##0.00_-;_-[$€-2]* &quot;-&quot;??_-"/>
    <numFmt numFmtId="215" formatCode="0.000000_)"/>
    <numFmt numFmtId="216" formatCode="mm/dd/yyyy"/>
    <numFmt numFmtId="217" formatCode="dd\-mmm\-yy\ hh:mm:ss"/>
    <numFmt numFmtId="218" formatCode="0.0000"/>
    <numFmt numFmtId="219" formatCode="[Red]&quot;stale hdle&quot;;[Red]\-0;[Red]&quot;stale hdle&quot;"/>
    <numFmt numFmtId="220" formatCode="#,##0\ ;\(#,##0\);\ \-\ \ \ \ "/>
    <numFmt numFmtId="221" formatCode="#,##0.000;\(#,##0.000\)"/>
    <numFmt numFmtId="222" formatCode="_-* #,##0\ _€_-;\-* #,##0\ _€_-;_-* &quot;-&quot;\ _€_-;_-@_-"/>
    <numFmt numFmtId="223" formatCode="_-* #,##0.00\ _€_-;\-* #,##0.00\ _€_-;_-* &quot;-&quot;??\ _€_-;_-@_-"/>
    <numFmt numFmtId="224" formatCode="#,###,###.000"/>
    <numFmt numFmtId="225" formatCode="###,###,##0.0"/>
    <numFmt numFmtId="226" formatCode="_-* #,##0\ &quot;€&quot;_-;\-* #,##0\ &quot;€&quot;_-;_-* &quot;-&quot;\ &quot;€&quot;_-;_-@_-"/>
    <numFmt numFmtId="227" formatCode="_-* #,##0.00\ &quot;€&quot;_-;\-* #,##0.00\ &quot;€&quot;_-;_-* &quot;-&quot;??\ &quot;€&quot;_-;_-@_-"/>
    <numFmt numFmtId="228" formatCode="_ * #,##0.00\ _ ;_ * \(#,##0.00\)_ ;_ * &quot;-&quot;??_ ;_ @_ "/>
    <numFmt numFmtId="229" formatCode="0.00_)"/>
    <numFmt numFmtId="230" formatCode="#,##0.0\ ;\(#,##0.0\)"/>
    <numFmt numFmtId="231" formatCode="#,##0\ \ \ ;\(#,##0\)\ \ "/>
    <numFmt numFmtId="232" formatCode="0%;\(0%\)"/>
    <numFmt numFmtId="233" formatCode="#,##0.0\%_);\(#,##0.0\%\);#,##0.0\%_);@_)"/>
    <numFmt numFmtId="234" formatCode="#,##0.0_);\(#,##0.0\)"/>
    <numFmt numFmtId="235" formatCode="mm/dd/yy"/>
    <numFmt numFmtId="236" formatCode="0.0000%"/>
    <numFmt numFmtId="237" formatCode="m/d/yy\ h:mm:ss"/>
    <numFmt numFmtId="238" formatCode="[$-409]d\-mmm\-yyyy;@"/>
    <numFmt numFmtId="239" formatCode="#,###,;\(#,###,\)"/>
    <numFmt numFmtId="240" formatCode="#,##0.0000"/>
    <numFmt numFmtId="241" formatCode="0.00;\-0.00"/>
    <numFmt numFmtId="242" formatCode="d\-mmm\-yyyy"/>
    <numFmt numFmtId="243" formatCode="\ \ @"/>
    <numFmt numFmtId="244" formatCode="\ \ \ \ @"/>
    <numFmt numFmtId="245" formatCode="#.##%"/>
    <numFmt numFmtId="246" formatCode="#,##0.00;[Red]#,##0.00"/>
    <numFmt numFmtId="247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vertAlign val="superscript"/>
      <sz val="12"/>
      <name val="Times New Roman"/>
      <family val="1"/>
    </font>
    <font>
      <i/>
      <sz val="11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theme="0"/>
        <bgColor indexed="22"/>
      </patternFill>
    </fill>
    <fill>
      <patternFill patternType="mediumGray">
        <fgColor indexed="22"/>
        <bgColor theme="2"/>
      </patternFill>
    </fill>
    <fill>
      <patternFill patternType="gray125">
        <fgColor indexed="22"/>
        <bgColor theme="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0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634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5" fontId="16" fillId="0" borderId="0">
      <alignment horizontal="left"/>
    </xf>
    <xf numFmtId="175" fontId="16" fillId="0" borderId="0">
      <alignment horizontal="left"/>
    </xf>
    <xf numFmtId="175" fontId="16" fillId="0" borderId="0">
      <alignment horizontal="left"/>
    </xf>
    <xf numFmtId="175" fontId="16" fillId="0" borderId="0">
      <alignment horizontal="left"/>
    </xf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17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6" fontId="6" fillId="0" borderId="0" applyFont="0" applyFill="0" applyBorder="0" applyAlignment="0" applyProtection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4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25" fillId="0" borderId="0"/>
    <xf numFmtId="187" fontId="6" fillId="0" borderId="0" applyFont="0" applyFill="0" applyBorder="0" applyAlignment="0" applyProtection="0"/>
    <xf numFmtId="188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5" borderId="0"/>
    <xf numFmtId="0" fontId="26" fillId="15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29" fillId="16" borderId="0"/>
    <xf numFmtId="0" fontId="29" fillId="16" borderId="0"/>
    <xf numFmtId="0" fontId="32" fillId="16" borderId="0"/>
    <xf numFmtId="0" fontId="32" fillId="16" borderId="0"/>
    <xf numFmtId="0" fontId="6" fillId="13" borderId="0"/>
    <xf numFmtId="0" fontId="6" fillId="13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189" fontId="32" fillId="0" borderId="0">
      <alignment horizontal="center"/>
    </xf>
    <xf numFmtId="0" fontId="1" fillId="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34" borderId="0" applyNumberFormat="0" applyBorder="0" applyAlignment="0" applyProtection="0"/>
    <xf numFmtId="0" fontId="46" fillId="29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5" fillId="7" borderId="0" applyNumberFormat="0" applyBorder="0" applyAlignment="0" applyProtection="0"/>
    <xf numFmtId="0" fontId="47" fillId="41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2" borderId="46"/>
    <xf numFmtId="190" fontId="50" fillId="53" borderId="4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48">
      <alignment horizontal="center"/>
    </xf>
    <xf numFmtId="0" fontId="53" fillId="0" borderId="4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6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20" borderId="0" applyNumberFormat="0" applyBorder="0" applyAlignment="0" applyProtection="0"/>
    <xf numFmtId="0" fontId="55" fillId="54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6" borderId="0"/>
    <xf numFmtId="0" fontId="6" fillId="55" borderId="0" applyNumberFormat="0" applyFont="0" applyBorder="0" applyAlignment="0" applyProtection="0"/>
    <xf numFmtId="191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6" borderId="0" applyBorder="0">
      <alignment horizontal="left" vertical="center" indent="1"/>
    </xf>
    <xf numFmtId="0" fontId="61" fillId="0" borderId="0" applyNumberFormat="0" applyFill="0" applyBorder="0" applyAlignment="0">
      <alignment horizontal="left"/>
    </xf>
    <xf numFmtId="0" fontId="62" fillId="0" borderId="49" applyNumberFormat="0" applyFill="0" applyAlignment="0" applyProtection="0"/>
    <xf numFmtId="0" fontId="61" fillId="0" borderId="0" applyNumberFormat="0" applyFill="0" applyBorder="0" applyAlignment="0">
      <alignment horizontal="left"/>
    </xf>
    <xf numFmtId="192" fontId="19" fillId="0" borderId="0">
      <alignment horizontal="center"/>
    </xf>
    <xf numFmtId="15" fontId="63" fillId="0" borderId="0" applyNumberFormat="0">
      <alignment horizontal="center"/>
    </xf>
    <xf numFmtId="164" fontId="64" fillId="0" borderId="50" applyAlignment="0" applyProtection="0"/>
    <xf numFmtId="0" fontId="65" fillId="0" borderId="51" applyNumberFormat="0" applyFont="0" applyFill="0" applyAlignment="0" applyProtection="0"/>
    <xf numFmtId="193" fontId="6" fillId="0" borderId="52" applyNumberFormat="0" applyFill="0" applyAlignment="0" applyProtection="0"/>
    <xf numFmtId="0" fontId="15" fillId="0" borderId="49" applyNumberFormat="0" applyFont="0" applyFill="0" applyAlignment="0" applyProtection="0"/>
    <xf numFmtId="0" fontId="15" fillId="0" borderId="53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50" applyNumberFormat="0" applyFont="0" applyFill="0" applyAlignment="0" applyProtection="0"/>
    <xf numFmtId="164" fontId="64" fillId="0" borderId="50" applyAlignment="0" applyProtection="0"/>
    <xf numFmtId="0" fontId="44" fillId="0" borderId="0" applyFont="0" applyFill="0" applyBorder="0" applyAlignment="0" applyProtection="0"/>
    <xf numFmtId="194" fontId="66" fillId="57" borderId="0"/>
    <xf numFmtId="195" fontId="17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201" fontId="22" fillId="0" borderId="0" applyFill="0" applyBorder="0" applyAlignment="0"/>
    <xf numFmtId="196" fontId="22" fillId="0" borderId="0" applyFill="0" applyBorder="0" applyAlignment="0"/>
    <xf numFmtId="0" fontId="67" fillId="58" borderId="54" applyNumberFormat="0" applyAlignment="0" applyProtection="0"/>
    <xf numFmtId="0" fontId="67" fillId="59" borderId="54" applyNumberFormat="0" applyAlignment="0" applyProtection="0"/>
    <xf numFmtId="0" fontId="68" fillId="0" borderId="0">
      <alignment wrapText="1"/>
    </xf>
    <xf numFmtId="0" fontId="69" fillId="60" borderId="55" applyNumberFormat="0" applyAlignment="0" applyProtection="0"/>
    <xf numFmtId="0" fontId="69" fillId="61" borderId="55" applyNumberFormat="0" applyAlignment="0" applyProtection="0"/>
    <xf numFmtId="3" fontId="70" fillId="53" borderId="48" applyFont="0" applyFill="0" applyProtection="0">
      <alignment horizontal="right"/>
    </xf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1" fillId="0" borderId="56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0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21" fillId="0" borderId="0"/>
    <xf numFmtId="0" fontId="79" fillId="62" borderId="0" applyBorder="0">
      <alignment horizontal="left"/>
    </xf>
    <xf numFmtId="0" fontId="80" fillId="63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3" fontId="9" fillId="0" borderId="0" applyFill="0" applyBorder="0">
      <alignment horizontal="left"/>
    </xf>
    <xf numFmtId="0" fontId="6" fillId="0" borderId="0"/>
    <xf numFmtId="0" fontId="81" fillId="64" borderId="0"/>
    <xf numFmtId="10" fontId="6" fillId="0" borderId="0"/>
    <xf numFmtId="0" fontId="82" fillId="0" borderId="0" applyNumberFormat="0" applyAlignment="0">
      <alignment horizontal="left"/>
    </xf>
    <xf numFmtId="205" fontId="83" fillId="0" borderId="0"/>
    <xf numFmtId="0" fontId="21" fillId="0" borderId="56"/>
    <xf numFmtId="206" fontId="84" fillId="0" borderId="0"/>
    <xf numFmtId="196" fontId="6" fillId="0" borderId="0" applyFont="0" applyFill="0" applyBorder="0" applyAlignment="0" applyProtection="0"/>
    <xf numFmtId="165" fontId="85" fillId="0" borderId="57">
      <protection locked="0"/>
    </xf>
    <xf numFmtId="0" fontId="71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6" borderId="58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8" fontId="6" fillId="0" borderId="0" applyFont="0" applyFill="0" applyBorder="0" applyProtection="0"/>
    <xf numFmtId="209" fontId="6" fillId="0" borderId="0" applyFont="0" applyFill="0" applyBorder="0" applyProtection="0"/>
    <xf numFmtId="210" fontId="86" fillId="0" borderId="5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5" borderId="0" applyNumberFormat="0" applyBorder="0" applyAlignment="0">
      <alignment horizontal="center"/>
    </xf>
    <xf numFmtId="0" fontId="87" fillId="66" borderId="0" applyNumberFormat="0" applyBorder="0" applyAlignment="0"/>
    <xf numFmtId="0" fontId="88" fillId="66" borderId="0">
      <alignment horizontal="centerContinuous"/>
    </xf>
    <xf numFmtId="205" fontId="56" fillId="0" borderId="0">
      <protection locked="0"/>
    </xf>
    <xf numFmtId="205" fontId="56" fillId="0" borderId="0">
      <alignment horizontal="center"/>
      <protection locked="0"/>
    </xf>
    <xf numFmtId="14" fontId="89" fillId="0" borderId="0"/>
    <xf numFmtId="0" fontId="21" fillId="0" borderId="0"/>
    <xf numFmtId="0" fontId="71" fillId="0" borderId="0" applyFont="0" applyFill="0" applyBorder="0" applyAlignment="0" applyProtection="0"/>
    <xf numFmtId="14" fontId="22" fillId="0" borderId="0" applyFill="0" applyBorder="0" applyAlignment="0"/>
    <xf numFmtId="14" fontId="89" fillId="0" borderId="0"/>
    <xf numFmtId="211" fontId="19" fillId="0" borderId="0"/>
    <xf numFmtId="14" fontId="6" fillId="0" borderId="0"/>
    <xf numFmtId="38" fontId="16" fillId="0" borderId="59">
      <alignment vertical="center"/>
    </xf>
    <xf numFmtId="167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90" fillId="0" borderId="0">
      <protection locked="0"/>
    </xf>
    <xf numFmtId="212" fontId="6" fillId="0" borderId="0"/>
    <xf numFmtId="0" fontId="71" fillId="0" borderId="60" applyNumberFormat="0" applyFont="0" applyFill="0" applyAlignment="0" applyProtection="0"/>
    <xf numFmtId="213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200" fontId="48" fillId="0" borderId="0" applyFill="0" applyBorder="0" applyAlignment="0"/>
    <xf numFmtId="196" fontId="48" fillId="0" borderId="0" applyFill="0" applyBorder="0" applyAlignment="0"/>
    <xf numFmtId="200" fontId="48" fillId="0" borderId="0" applyFill="0" applyBorder="0" applyAlignment="0"/>
    <xf numFmtId="201" fontId="48" fillId="0" borderId="0" applyFill="0" applyBorder="0" applyAlignment="0"/>
    <xf numFmtId="196" fontId="48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4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215" fontId="93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7" fontId="6" fillId="0" borderId="0"/>
    <xf numFmtId="216" fontId="6" fillId="0" borderId="0"/>
    <xf numFmtId="0" fontId="6" fillId="0" borderId="0"/>
    <xf numFmtId="0" fontId="42" fillId="0" borderId="61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164" fontId="95" fillId="0" borderId="0" applyBorder="0">
      <alignment horizontal="right"/>
    </xf>
    <xf numFmtId="190" fontId="19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5" fillId="0" borderId="0" applyFill="0" applyBorder="0" applyProtection="0">
      <alignment horizontal="left"/>
    </xf>
    <xf numFmtId="0" fontId="6" fillId="16" borderId="0" applyFont="0" applyAlignment="0"/>
    <xf numFmtId="217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8" fontId="6" fillId="0" borderId="0" applyFont="0" applyFill="0" applyBorder="0" applyAlignment="0" applyProtection="0"/>
    <xf numFmtId="0" fontId="81" fillId="64" borderId="0">
      <alignment horizontal="left"/>
    </xf>
    <xf numFmtId="0" fontId="21" fillId="0" borderId="0" applyFont="0" applyFill="0" applyBorder="0" applyAlignment="0" applyProtection="0"/>
    <xf numFmtId="171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7" borderId="0" applyNumberFormat="0" applyBorder="0" applyAlignment="0" applyProtection="0"/>
    <xf numFmtId="0" fontId="61" fillId="56" borderId="62" applyAlignment="0" applyProtection="0"/>
    <xf numFmtId="0" fontId="6" fillId="67" borderId="48" applyNumberFormat="0" applyFont="0" applyBorder="0" applyAlignment="0" applyProtection="0">
      <alignment horizontal="center"/>
    </xf>
    <xf numFmtId="0" fontId="61" fillId="67" borderId="63"/>
    <xf numFmtId="0" fontId="6" fillId="68" borderId="58" applyNumberFormat="0" applyFont="0" applyBorder="0" applyAlignment="0"/>
    <xf numFmtId="219" fontId="103" fillId="62" borderId="0" applyBorder="0" applyAlignment="0"/>
    <xf numFmtId="0" fontId="71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90" fontId="105" fillId="67" borderId="64" applyBorder="0">
      <alignment horizontal="left" vertical="center" indent="1"/>
    </xf>
    <xf numFmtId="190" fontId="106" fillId="62" borderId="53" applyBorder="0" applyAlignment="0">
      <alignment horizontal="left" vertical="center" indent="1"/>
    </xf>
    <xf numFmtId="0" fontId="107" fillId="0" borderId="65" applyNumberFormat="0" applyAlignment="0" applyProtection="0">
      <alignment horizontal="left" vertical="center"/>
    </xf>
    <xf numFmtId="0" fontId="107" fillId="0" borderId="62">
      <alignment horizontal="left" vertical="center"/>
    </xf>
    <xf numFmtId="0" fontId="105" fillId="0" borderId="51" applyNumberFormat="0" applyFill="0">
      <alignment horizontal="centerContinuous" vertical="top"/>
    </xf>
    <xf numFmtId="0" fontId="108" fillId="53" borderId="66" applyNumberFormat="0" applyBorder="0">
      <alignment horizontal="left" vertical="center" indent="1"/>
    </xf>
    <xf numFmtId="0" fontId="109" fillId="59" borderId="48">
      <alignment horizontal="centerContinuous"/>
    </xf>
    <xf numFmtId="0" fontId="110" fillId="0" borderId="67" applyNumberFormat="0" applyFill="0" applyAlignment="0" applyProtection="0"/>
    <xf numFmtId="0" fontId="111" fillId="0" borderId="68" applyNumberFormat="0" applyFill="0" applyAlignment="0" applyProtection="0"/>
    <xf numFmtId="0" fontId="112" fillId="0" borderId="69" applyNumberFormat="0" applyFill="0" applyAlignment="0" applyProtection="0"/>
    <xf numFmtId="0" fontId="112" fillId="0" borderId="0" applyNumberFormat="0" applyFill="0" applyBorder="0" applyAlignment="0" applyProtection="0"/>
    <xf numFmtId="0" fontId="113" fillId="63" borderId="0" applyNumberFormat="0" applyBorder="0" applyAlignment="0"/>
    <xf numFmtId="3" fontId="6" fillId="69" borderId="48" applyFont="0" applyProtection="0">
      <alignment horizontal="right"/>
    </xf>
    <xf numFmtId="10" fontId="6" fillId="69" borderId="48" applyFont="0" applyProtection="0">
      <alignment horizontal="right"/>
    </xf>
    <xf numFmtId="0" fontId="6" fillId="69" borderId="47" applyNumberFormat="0" applyFont="0" applyBorder="0" applyAlignment="0" applyProtection="0">
      <alignment horizontal="left"/>
    </xf>
    <xf numFmtId="37" fontId="61" fillId="0" borderId="0"/>
    <xf numFmtId="0" fontId="114" fillId="0" borderId="0" applyNumberFormat="0" applyFill="0" applyBorder="0" applyAlignment="0" applyProtection="0">
      <alignment vertical="top"/>
      <protection locked="0"/>
    </xf>
    <xf numFmtId="220" fontId="115" fillId="53" borderId="0" applyNumberFormat="0" applyFont="0" applyBorder="0" applyAlignment="0" applyProtection="0">
      <alignment horizontal="left" indent="1"/>
      <protection hidden="1"/>
    </xf>
    <xf numFmtId="10" fontId="102" fillId="70" borderId="48" applyNumberFormat="0" applyBorder="0" applyAlignment="0" applyProtection="0"/>
    <xf numFmtId="0" fontId="116" fillId="27" borderId="54" applyNumberFormat="0" applyAlignment="0" applyProtection="0"/>
    <xf numFmtId="0" fontId="116" fillId="28" borderId="54" applyNumberFormat="0" applyAlignment="0" applyProtection="0"/>
    <xf numFmtId="3" fontId="6" fillId="71" borderId="48" applyFont="0">
      <alignment horizontal="right"/>
      <protection locked="0"/>
    </xf>
    <xf numFmtId="221" fontId="6" fillId="0" borderId="0"/>
    <xf numFmtId="0" fontId="117" fillId="0" borderId="0"/>
    <xf numFmtId="0" fontId="101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8" fillId="0" borderId="0"/>
    <xf numFmtId="0" fontId="8" fillId="0" borderId="0"/>
    <xf numFmtId="0" fontId="122" fillId="67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164" fontId="95" fillId="0" borderId="62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2" fontId="19" fillId="0" borderId="49">
      <alignment horizontal="right"/>
    </xf>
    <xf numFmtId="192" fontId="19" fillId="0" borderId="0">
      <alignment horizontal="right"/>
    </xf>
    <xf numFmtId="192" fontId="19" fillId="0" borderId="0">
      <alignment horizontal="left"/>
    </xf>
    <xf numFmtId="200" fontId="124" fillId="0" borderId="0" applyFill="0" applyBorder="0" applyAlignment="0"/>
    <xf numFmtId="196" fontId="124" fillId="0" borderId="0" applyFill="0" applyBorder="0" applyAlignment="0"/>
    <xf numFmtId="200" fontId="124" fillId="0" borderId="0" applyFill="0" applyBorder="0" applyAlignment="0"/>
    <xf numFmtId="201" fontId="124" fillId="0" borderId="0" applyFill="0" applyBorder="0" applyAlignment="0"/>
    <xf numFmtId="196" fontId="124" fillId="0" borderId="0" applyFill="0" applyBorder="0" applyAlignment="0"/>
    <xf numFmtId="0" fontId="125" fillId="0" borderId="70" applyNumberFormat="0" applyFill="0" applyAlignment="0" applyProtection="0"/>
    <xf numFmtId="169" fontId="107" fillId="67" borderId="0" applyNumberFormat="0" applyFont="0" applyBorder="0" applyAlignment="0"/>
    <xf numFmtId="0" fontId="6" fillId="67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9" fillId="67" borderId="0"/>
    <xf numFmtId="0" fontId="29" fillId="0" borderId="0"/>
    <xf numFmtId="0" fontId="130" fillId="0" borderId="71">
      <alignment horizontal="left"/>
    </xf>
    <xf numFmtId="0" fontId="22" fillId="0" borderId="72">
      <alignment horizontal="center"/>
    </xf>
    <xf numFmtId="0" fontId="29" fillId="67" borderId="0"/>
    <xf numFmtId="37" fontId="95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1" fillId="64" borderId="0">
      <alignment horizontal="left"/>
    </xf>
    <xf numFmtId="10" fontId="16" fillId="72" borderId="58" applyBorder="0">
      <alignment horizontal="center"/>
      <protection locked="0"/>
    </xf>
    <xf numFmtId="224" fontId="131" fillId="0" borderId="0" applyFont="0" applyFill="0" applyBorder="0" applyAlignment="0" applyProtection="0"/>
    <xf numFmtId="225" fontId="131" fillId="0" borderId="0" applyFont="0" applyFill="0" applyBorder="0" applyAlignment="0" applyProtection="0"/>
    <xf numFmtId="226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90" fillId="0" borderId="0">
      <protection locked="0"/>
    </xf>
    <xf numFmtId="38" fontId="22" fillId="16" borderId="0"/>
    <xf numFmtId="0" fontId="71" fillId="0" borderId="0" applyFont="0" applyFill="0" applyBorder="0" applyAlignment="0" applyProtection="0">
      <alignment horizontal="right"/>
    </xf>
    <xf numFmtId="38" fontId="61" fillId="0" borderId="0"/>
    <xf numFmtId="228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4" borderId="0" applyNumberFormat="0" applyBorder="0" applyAlignment="0" applyProtection="0"/>
    <xf numFmtId="0" fontId="133" fillId="67" borderId="73" applyNumberFormat="0" applyFont="0" applyFill="0" applyAlignment="0" applyProtection="0">
      <alignment horizontal="center"/>
    </xf>
    <xf numFmtId="37" fontId="134" fillId="0" borderId="0"/>
    <xf numFmtId="0" fontId="61" fillId="16" borderId="0" applyNumberFormat="0" applyFont="0" applyFill="0" applyBorder="0" applyAlignment="0"/>
    <xf numFmtId="10" fontId="22" fillId="16" borderId="0"/>
    <xf numFmtId="1" fontId="16" fillId="0" borderId="0">
      <alignment horizontal="left"/>
    </xf>
    <xf numFmtId="0" fontId="135" fillId="67" borderId="0">
      <alignment horizontal="right"/>
    </xf>
    <xf numFmtId="0" fontId="136" fillId="0" borderId="0"/>
    <xf numFmtId="0" fontId="6" fillId="0" borderId="0"/>
    <xf numFmtId="229" fontId="137" fillId="0" borderId="0"/>
    <xf numFmtId="0" fontId="136" fillId="0" borderId="74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8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8" fillId="0" borderId="0"/>
    <xf numFmtId="39" fontId="13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3" fillId="0" borderId="0"/>
    <xf numFmtId="0" fontId="46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39" fillId="0" borderId="0"/>
    <xf numFmtId="39" fontId="13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8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75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74" borderId="75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40" fillId="0" borderId="19"/>
    <xf numFmtId="37" fontId="6" fillId="0" borderId="0"/>
    <xf numFmtId="230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1" fontId="141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2" fillId="0" borderId="43">
      <alignment horizontal="left" wrapText="1" indent="1"/>
    </xf>
    <xf numFmtId="0" fontId="141" fillId="0" borderId="60"/>
    <xf numFmtId="3" fontId="6" fillId="75" borderId="48">
      <alignment horizontal="right"/>
      <protection locked="0"/>
    </xf>
    <xf numFmtId="0" fontId="143" fillId="58" borderId="76" applyNumberFormat="0" applyAlignment="0" applyProtection="0"/>
    <xf numFmtId="0" fontId="143" fillId="59" borderId="76" applyNumberFormat="0" applyAlignment="0" applyProtection="0"/>
    <xf numFmtId="40" fontId="144" fillId="53" borderId="0">
      <alignment horizontal="right"/>
    </xf>
    <xf numFmtId="0" fontId="145" fillId="70" borderId="0">
      <alignment horizontal="center"/>
    </xf>
    <xf numFmtId="0" fontId="146" fillId="53" borderId="0">
      <alignment horizontal="right"/>
    </xf>
    <xf numFmtId="0" fontId="147" fillId="53" borderId="18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9" fontId="6" fillId="0" borderId="0" applyFont="0" applyFill="0" applyBorder="0" applyAlignment="0" applyProtection="0"/>
    <xf numFmtId="232" fontId="6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3" fontId="65" fillId="0" borderId="0" applyFont="0" applyFill="0" applyBorder="0" applyProtection="0">
      <alignment horizontal="right"/>
    </xf>
    <xf numFmtId="10" fontId="6" fillId="0" borderId="77" applyFont="0" applyFill="0" applyBorder="0" applyAlignment="0" applyProtection="0"/>
    <xf numFmtId="9" fontId="6" fillId="0" borderId="0"/>
    <xf numFmtId="10" fontId="154" fillId="0" borderId="0"/>
    <xf numFmtId="9" fontId="16" fillId="0" borderId="78" applyNumberFormat="0" applyBorder="0"/>
    <xf numFmtId="0" fontId="90" fillId="0" borderId="0">
      <protection locked="0"/>
    </xf>
    <xf numFmtId="200" fontId="70" fillId="0" borderId="0" applyFill="0" applyBorder="0" applyAlignment="0"/>
    <xf numFmtId="196" fontId="70" fillId="0" borderId="0" applyFill="0" applyBorder="0" applyAlignment="0"/>
    <xf numFmtId="200" fontId="70" fillId="0" borderId="0" applyFill="0" applyBorder="0" applyAlignment="0"/>
    <xf numFmtId="201" fontId="70" fillId="0" borderId="0" applyFill="0" applyBorder="0" applyAlignment="0"/>
    <xf numFmtId="196" fontId="70" fillId="0" borderId="0" applyFill="0" applyBorder="0" applyAlignment="0"/>
    <xf numFmtId="0" fontId="155" fillId="76" borderId="0">
      <alignment horizontal="center"/>
      <protection locked="0"/>
    </xf>
    <xf numFmtId="0" fontId="156" fillId="67" borderId="0"/>
    <xf numFmtId="0" fontId="157" fillId="56" borderId="0">
      <alignment horizontal="left" indent="1"/>
    </xf>
    <xf numFmtId="0" fontId="6" fillId="16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51">
      <alignment horizontal="center"/>
    </xf>
    <xf numFmtId="0" fontId="19" fillId="0" borderId="0">
      <alignment vertical="top"/>
    </xf>
    <xf numFmtId="234" fontId="19" fillId="0" borderId="0">
      <alignment vertical="top"/>
    </xf>
    <xf numFmtId="234" fontId="19" fillId="0" borderId="0">
      <alignment vertical="top"/>
    </xf>
    <xf numFmtId="234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8" fillId="0" borderId="0"/>
    <xf numFmtId="3" fontId="159" fillId="0" borderId="79">
      <alignment horizontal="center"/>
      <protection locked="0"/>
    </xf>
    <xf numFmtId="0" fontId="103" fillId="62" borderId="0"/>
    <xf numFmtId="2" fontId="160" fillId="0" borderId="0">
      <alignment horizontal="left"/>
    </xf>
    <xf numFmtId="235" fontId="161" fillId="0" borderId="0" applyNumberFormat="0" applyFill="0" applyBorder="0" applyAlignment="0" applyProtection="0">
      <alignment horizontal="left"/>
    </xf>
    <xf numFmtId="0" fontId="6" fillId="0" borderId="0"/>
    <xf numFmtId="236" fontId="6" fillId="0" borderId="0" applyFont="0" applyFill="0" applyBorder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83" applyNumberFormat="0" applyFont="0" applyFill="0" applyAlignment="0" applyProtection="0"/>
    <xf numFmtId="0" fontId="6" fillId="0" borderId="84" applyNumberFormat="0" applyFont="0" applyFill="0" applyAlignment="0" applyProtection="0"/>
    <xf numFmtId="0" fontId="6" fillId="16" borderId="0" applyNumberFormat="0" applyFont="0" applyBorder="0" applyAlignment="0" applyProtection="0"/>
    <xf numFmtId="0" fontId="6" fillId="0" borderId="85" applyNumberFormat="0" applyFont="0" applyFill="0" applyAlignment="0" applyProtection="0"/>
    <xf numFmtId="0" fontId="6" fillId="0" borderId="86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87" applyNumberFormat="0" applyFont="0" applyFill="0" applyAlignment="0" applyProtection="0"/>
    <xf numFmtId="0" fontId="6" fillId="0" borderId="88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6" fillId="16" borderId="0" applyNumberFormat="0" applyFont="0" applyBorder="0" applyAlignment="0" applyProtection="0"/>
    <xf numFmtId="0" fontId="16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90" applyNumberFormat="0" applyFont="0" applyFill="0" applyAlignment="0" applyProtection="0"/>
    <xf numFmtId="237" fontId="6" fillId="0" borderId="0" applyFont="0" applyFill="0" applyBorder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0" fontId="6" fillId="0" borderId="57" applyNumberFormat="0" applyFont="0" applyFill="0" applyAlignment="0" applyProtection="0"/>
    <xf numFmtId="38" fontId="154" fillId="0" borderId="0"/>
    <xf numFmtId="192" fontId="19" fillId="0" borderId="0">
      <alignment horizontal="center"/>
    </xf>
    <xf numFmtId="0" fontId="103" fillId="77" borderId="48"/>
    <xf numFmtId="4" fontId="166" fillId="78" borderId="95" applyNumberFormat="0" applyProtection="0">
      <alignment vertical="center"/>
    </xf>
    <xf numFmtId="4" fontId="166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8" fillId="78" borderId="95" applyNumberFormat="0" applyProtection="0">
      <alignment horizontal="left" vertical="center" indent="1"/>
    </xf>
    <xf numFmtId="4" fontId="168" fillId="78" borderId="95" applyNumberFormat="0" applyProtection="0">
      <alignment horizontal="left" vertical="center" indent="1"/>
    </xf>
    <xf numFmtId="0" fontId="57" fillId="78" borderId="95" applyNumberFormat="0" applyProtection="0">
      <alignment horizontal="left" vertical="top" indent="1"/>
    </xf>
    <xf numFmtId="4" fontId="168" fillId="79" borderId="0" applyNumberFormat="0" applyProtection="0">
      <alignment horizontal="left" vertical="center" indent="1"/>
    </xf>
    <xf numFmtId="4" fontId="168" fillId="79" borderId="0" applyNumberFormat="0" applyProtection="0">
      <alignment horizontal="left" vertical="center" indent="1"/>
    </xf>
    <xf numFmtId="4" fontId="168" fillId="80" borderId="95" applyNumberFormat="0" applyProtection="0">
      <alignment horizontal="right" vertical="center"/>
    </xf>
    <xf numFmtId="4" fontId="168" fillId="80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6" fillId="86" borderId="96" applyNumberFormat="0" applyProtection="0">
      <alignment horizontal="left" vertical="center" indent="1"/>
    </xf>
    <xf numFmtId="4" fontId="166" fillId="86" borderId="96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8" fillId="52" borderId="95" applyNumberFormat="0" applyProtection="0">
      <alignment horizontal="right" vertical="center"/>
    </xf>
    <xf numFmtId="4" fontId="168" fillId="52" borderId="95" applyNumberFormat="0" applyProtection="0">
      <alignment horizontal="right" vertical="center"/>
    </xf>
    <xf numFmtId="4" fontId="22" fillId="52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top" indent="1"/>
    </xf>
    <xf numFmtId="0" fontId="6" fillId="79" borderId="95" applyNumberFormat="0" applyProtection="0">
      <alignment horizontal="left" vertical="top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top" indent="1"/>
    </xf>
    <xf numFmtId="0" fontId="6" fillId="76" borderId="95" applyNumberFormat="0" applyProtection="0">
      <alignment horizontal="left" vertical="top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top" indent="1"/>
    </xf>
    <xf numFmtId="0" fontId="6" fillId="52" borderId="95" applyNumberFormat="0" applyProtection="0">
      <alignment horizontal="left" vertical="top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top" indent="1"/>
    </xf>
    <xf numFmtId="0" fontId="6" fillId="87" borderId="95" applyNumberFormat="0" applyProtection="0">
      <alignment horizontal="left" vertical="top" indent="1"/>
    </xf>
    <xf numFmtId="4" fontId="168" fillId="87" borderId="95" applyNumberFormat="0" applyProtection="0">
      <alignment vertical="center"/>
    </xf>
    <xf numFmtId="4" fontId="168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6" fillId="52" borderId="97" applyNumberFormat="0" applyProtection="0">
      <alignment horizontal="left" vertical="center" indent="1"/>
    </xf>
    <xf numFmtId="4" fontId="166" fillId="52" borderId="97" applyNumberFormat="0" applyProtection="0">
      <alignment horizontal="left" vertical="center" indent="1"/>
    </xf>
    <xf numFmtId="0" fontId="22" fillId="70" borderId="95" applyNumberFormat="0" applyProtection="0">
      <alignment horizontal="left" vertical="top" indent="1"/>
    </xf>
    <xf numFmtId="4" fontId="168" fillId="87" borderId="95" applyNumberFormat="0" applyProtection="0">
      <alignment horizontal="right" vertical="center"/>
    </xf>
    <xf numFmtId="4" fontId="168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6" fillId="52" borderId="95" applyNumberFormat="0" applyProtection="0">
      <alignment horizontal="left" vertical="center" indent="1"/>
    </xf>
    <xf numFmtId="4" fontId="166" fillId="52" borderId="95" applyNumberFormat="0" applyProtection="0">
      <alignment horizontal="left" vertical="center" indent="1"/>
    </xf>
    <xf numFmtId="0" fontId="22" fillId="76" borderId="95" applyNumberFormat="0" applyProtection="0">
      <alignment horizontal="left" vertical="top" indent="1"/>
    </xf>
    <xf numFmtId="4" fontId="170" fillId="76" borderId="97" applyNumberFormat="0" applyProtection="0">
      <alignment horizontal="left" vertical="center" indent="1"/>
    </xf>
    <xf numFmtId="4" fontId="170" fillId="76" borderId="97" applyNumberFormat="0" applyProtection="0">
      <alignment horizontal="left" vertical="center" indent="1"/>
    </xf>
    <xf numFmtId="4" fontId="171" fillId="87" borderId="95" applyNumberFormat="0" applyProtection="0">
      <alignment horizontal="right" vertical="center"/>
    </xf>
    <xf numFmtId="4" fontId="171" fillId="87" borderId="95" applyNumberFormat="0" applyProtection="0">
      <alignment horizontal="right" vertical="center"/>
    </xf>
    <xf numFmtId="0" fontId="131" fillId="0" borderId="98"/>
    <xf numFmtId="238" fontId="29" fillId="0" borderId="15" applyFont="0" applyFill="0" applyBorder="0" applyAlignment="0" applyProtection="0"/>
    <xf numFmtId="0" fontId="172" fillId="0" borderId="99"/>
    <xf numFmtId="0" fontId="173" fillId="88" borderId="0"/>
    <xf numFmtId="0" fontId="174" fillId="88" borderId="0"/>
    <xf numFmtId="0" fontId="19" fillId="89" borderId="0" applyNumberFormat="0" applyFont="0" applyBorder="0" applyAlignment="0" applyProtection="0"/>
    <xf numFmtId="239" fontId="175" fillId="0" borderId="0" applyFont="0" applyFill="0" applyBorder="0" applyAlignment="0" applyProtection="0"/>
    <xf numFmtId="3" fontId="6" fillId="53" borderId="48" applyFont="0" applyProtection="0">
      <alignment horizontal="right"/>
    </xf>
    <xf numFmtId="10" fontId="6" fillId="53" borderId="48" applyFont="0">
      <alignment horizontal="right"/>
    </xf>
    <xf numFmtId="9" fontId="6" fillId="53" borderId="48" applyFont="0" applyProtection="0">
      <alignment horizontal="right"/>
    </xf>
    <xf numFmtId="240" fontId="176" fillId="0" borderId="0"/>
    <xf numFmtId="38" fontId="177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7" borderId="62" applyBorder="0"/>
    <xf numFmtId="0" fontId="178" fillId="57" borderId="0"/>
    <xf numFmtId="206" fontId="21" fillId="0" borderId="0" applyFont="0" applyFill="0" applyBorder="0" applyAlignment="0" applyProtection="0"/>
    <xf numFmtId="0" fontId="6" fillId="0" borderId="0"/>
    <xf numFmtId="0" fontId="29" fillId="67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7" fillId="89" borderId="100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3" borderId="48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3" borderId="48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29" fillId="0" borderId="0" applyFill="0" applyBorder="0" applyAlignment="0" applyProtection="0"/>
    <xf numFmtId="174" fontId="29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8" fontId="29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9" fillId="90" borderId="0"/>
    <xf numFmtId="0" fontId="130" fillId="0" borderId="75"/>
    <xf numFmtId="0" fontId="99" fillId="0" borderId="0"/>
    <xf numFmtId="0" fontId="180" fillId="0" borderId="101">
      <alignment horizontal="left"/>
    </xf>
    <xf numFmtId="0" fontId="99" fillId="0" borderId="0"/>
    <xf numFmtId="205" fontId="57" fillId="0" borderId="48"/>
    <xf numFmtId="40" fontId="181" fillId="0" borderId="0" applyBorder="0">
      <alignment horizontal="right"/>
    </xf>
    <xf numFmtId="205" fontId="57" fillId="0" borderId="0"/>
    <xf numFmtId="0" fontId="182" fillId="0" borderId="102">
      <alignment vertical="center" wrapText="1"/>
    </xf>
    <xf numFmtId="9" fontId="6" fillId="81" borderId="103" applyFont="0" applyProtection="0">
      <alignment horizontal="right"/>
    </xf>
    <xf numFmtId="0" fontId="6" fillId="81" borderId="48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3" fillId="0" borderId="0" applyBorder="0" applyProtection="0">
      <alignment vertical="center"/>
    </xf>
    <xf numFmtId="0" fontId="183" fillId="0" borderId="49" applyBorder="0" applyProtection="0">
      <alignment horizontal="right" vertical="center"/>
    </xf>
    <xf numFmtId="0" fontId="184" fillId="91" borderId="0" applyBorder="0" applyProtection="0">
      <alignment horizontal="centerContinuous" vertical="center"/>
    </xf>
    <xf numFmtId="0" fontId="184" fillId="62" borderId="4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64" fillId="0" borderId="0" applyFill="0" applyBorder="0" applyProtection="0"/>
    <xf numFmtId="0" fontId="185" fillId="0" borderId="0" applyFill="0" applyBorder="0" applyProtection="0">
      <alignment horizontal="left"/>
    </xf>
    <xf numFmtId="0" fontId="97" fillId="0" borderId="53" applyFill="0" applyBorder="0" applyProtection="0">
      <alignment horizontal="left" vertical="top"/>
    </xf>
    <xf numFmtId="0" fontId="186" fillId="0" borderId="0">
      <alignment horizontal="center"/>
    </xf>
    <xf numFmtId="15" fontId="186" fillId="0" borderId="0">
      <alignment horizontal="center"/>
    </xf>
    <xf numFmtId="3" fontId="186" fillId="0" borderId="0">
      <alignment horizontal="center"/>
    </xf>
    <xf numFmtId="241" fontId="186" fillId="0" borderId="0">
      <alignment horizontal="center"/>
    </xf>
    <xf numFmtId="0" fontId="187" fillId="0" borderId="0">
      <alignment horizontal="center"/>
    </xf>
    <xf numFmtId="242" fontId="6" fillId="0" borderId="0"/>
    <xf numFmtId="0" fontId="65" fillId="16" borderId="0">
      <protection locked="0"/>
    </xf>
    <xf numFmtId="49" fontId="22" fillId="0" borderId="0" applyFill="0" applyBorder="0" applyAlignment="0"/>
    <xf numFmtId="243" fontId="22" fillId="0" borderId="0" applyFill="0" applyBorder="0" applyAlignment="0"/>
    <xf numFmtId="244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6" borderId="0">
      <protection locked="0"/>
    </xf>
    <xf numFmtId="49" fontId="6" fillId="0" borderId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>
      <alignment horizontal="left"/>
    </xf>
    <xf numFmtId="37" fontId="191" fillId="0" borderId="0" applyNumberFormat="0">
      <alignment horizontal="center"/>
    </xf>
    <xf numFmtId="0" fontId="164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2" fillId="90" borderId="0">
      <alignment horizontal="centerContinuous"/>
    </xf>
    <xf numFmtId="0" fontId="193" fillId="59" borderId="0" applyNumberFormat="0" applyBorder="0" applyAlignment="0">
      <alignment horizontal="center"/>
    </xf>
    <xf numFmtId="38" fontId="158" fillId="0" borderId="0"/>
    <xf numFmtId="0" fontId="194" fillId="0" borderId="104" applyNumberFormat="0" applyFill="0" applyAlignment="0" applyProtection="0"/>
    <xf numFmtId="190" fontId="19" fillId="0" borderId="105">
      <alignment horizontal="right"/>
    </xf>
    <xf numFmtId="38" fontId="195" fillId="92" borderId="48"/>
    <xf numFmtId="0" fontId="57" fillId="93" borderId="106" applyProtection="0">
      <alignment horizontal="left"/>
    </xf>
    <xf numFmtId="0" fontId="196" fillId="80" borderId="0" applyNumberFormat="0" applyBorder="0"/>
    <xf numFmtId="0" fontId="32" fillId="94" borderId="63" applyFill="0" applyAlignment="0">
      <alignment horizontal="center" vertical="center"/>
    </xf>
    <xf numFmtId="245" fontId="29" fillId="70" borderId="63" applyFont="0" applyFill="0">
      <alignment horizontal="right"/>
    </xf>
    <xf numFmtId="0" fontId="87" fillId="94" borderId="63">
      <alignment horizontal="center" vertical="center"/>
    </xf>
    <xf numFmtId="245" fontId="197" fillId="70" borderId="63">
      <alignment horizontal="right"/>
    </xf>
    <xf numFmtId="0" fontId="48" fillId="0" borderId="61" applyNumberFormat="0" applyBorder="0">
      <protection locked="0"/>
    </xf>
    <xf numFmtId="37" fontId="198" fillId="62" borderId="0"/>
    <xf numFmtId="37" fontId="199" fillId="0" borderId="49">
      <alignment horizontal="center"/>
    </xf>
    <xf numFmtId="0" fontId="200" fillId="0" borderId="63">
      <alignment horizontal="center"/>
    </xf>
    <xf numFmtId="169" fontId="6" fillId="0" borderId="0" applyNumberFormat="0" applyFont="0" applyBorder="0" applyAlignment="0">
      <protection locked="0"/>
    </xf>
    <xf numFmtId="2" fontId="198" fillId="62" borderId="0" applyNumberFormat="0" applyFill="0" applyBorder="0" applyAlignment="0" applyProtection="0"/>
    <xf numFmtId="246" fontId="201" fillId="62" borderId="0" applyNumberFormat="0" applyFill="0" applyBorder="0" applyAlignment="0" applyProtection="0"/>
    <xf numFmtId="37" fontId="202" fillId="95" borderId="0" applyNumberFormat="0" applyFill="0" applyBorder="0" applyAlignment="0"/>
    <xf numFmtId="0" fontId="203" fillId="62" borderId="0" applyNumberFormat="0" applyBorder="0" applyAlignment="0"/>
    <xf numFmtId="235" fontId="6" fillId="0" borderId="0"/>
    <xf numFmtId="247" fontId="204" fillId="53" borderId="5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0" fontId="6" fillId="87" borderId="0">
      <alignment horizontal="left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7" fontId="204" fillId="53" borderId="53">
      <alignment horizontal="center"/>
    </xf>
    <xf numFmtId="247" fontId="204" fillId="53" borderId="53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05" fillId="16" borderId="0"/>
    <xf numFmtId="0" fontId="206" fillId="0" borderId="0" applyNumberFormat="0" applyFill="0" applyBorder="0" applyAlignment="0" applyProtection="0"/>
    <xf numFmtId="0" fontId="186" fillId="67" borderId="0"/>
    <xf numFmtId="0" fontId="61" fillId="0" borderId="107" applyNumberFormat="0"/>
    <xf numFmtId="14" fontId="19" fillId="0" borderId="0" applyFont="0" applyFill="0" applyBorder="0" applyProtection="0"/>
    <xf numFmtId="193" fontId="65" fillId="0" borderId="0" applyFont="0" applyFill="0" applyBorder="0" applyProtection="0">
      <alignment horizontal="right"/>
    </xf>
    <xf numFmtId="0" fontId="81" fillId="0" borderId="0"/>
    <xf numFmtId="176" fontId="6" fillId="0" borderId="0" applyFont="0" applyFill="0" applyBorder="0" applyAlignment="0" applyProtection="0"/>
    <xf numFmtId="0" fontId="75" fillId="0" borderId="0"/>
  </cellStyleXfs>
  <cellXfs count="170">
    <xf numFmtId="0" fontId="0" fillId="0" borderId="0" xfId="0"/>
    <xf numFmtId="0" fontId="8" fillId="8" borderId="0" xfId="1" applyFont="1" applyFill="1"/>
    <xf numFmtId="0" fontId="9" fillId="8" borderId="0" xfId="1" applyFont="1" applyFill="1"/>
    <xf numFmtId="171" fontId="8" fillId="8" borderId="18" xfId="1" applyNumberFormat="1" applyFont="1" applyFill="1" applyBorder="1"/>
    <xf numFmtId="171" fontId="8" fillId="8" borderId="19" xfId="1" applyNumberFormat="1" applyFont="1" applyFill="1" applyBorder="1"/>
    <xf numFmtId="171" fontId="9" fillId="8" borderId="21" xfId="1" applyNumberFormat="1" applyFont="1" applyFill="1" applyBorder="1"/>
    <xf numFmtId="171" fontId="8" fillId="8" borderId="20" xfId="1" applyNumberFormat="1" applyFont="1" applyFill="1" applyBorder="1"/>
    <xf numFmtId="171" fontId="9" fillId="8" borderId="15" xfId="1" applyNumberFormat="1" applyFont="1" applyFill="1" applyBorder="1"/>
    <xf numFmtId="171" fontId="8" fillId="8" borderId="16" xfId="1" applyNumberFormat="1" applyFont="1" applyFill="1" applyBorder="1"/>
    <xf numFmtId="171" fontId="9" fillId="8" borderId="17" xfId="1" applyNumberFormat="1" applyFont="1" applyFill="1" applyBorder="1"/>
    <xf numFmtId="171" fontId="8" fillId="8" borderId="9" xfId="1" applyNumberFormat="1" applyFont="1" applyFill="1" applyBorder="1"/>
    <xf numFmtId="171" fontId="8" fillId="8" borderId="0" xfId="1" applyNumberFormat="1" applyFont="1" applyFill="1"/>
    <xf numFmtId="171" fontId="8" fillId="8" borderId="18" xfId="2" applyNumberFormat="1" applyFont="1" applyFill="1" applyBorder="1" applyAlignment="1">
      <alignment horizontal="right"/>
    </xf>
    <xf numFmtId="171" fontId="9" fillId="8" borderId="21" xfId="1" applyNumberFormat="1" applyFont="1" applyFill="1" applyBorder="1" applyAlignment="1">
      <alignment horizontal="right"/>
    </xf>
    <xf numFmtId="171" fontId="9" fillId="8" borderId="15" xfId="1" applyNumberFormat="1" applyFont="1" applyFill="1" applyBorder="1" applyAlignment="1">
      <alignment horizontal="right"/>
    </xf>
    <xf numFmtId="171" fontId="8" fillId="8" borderId="0" xfId="1" applyNumberFormat="1" applyFont="1" applyFill="1" applyBorder="1"/>
    <xf numFmtId="171" fontId="12" fillId="8" borderId="0" xfId="1" applyNumberFormat="1" applyFont="1" applyFill="1"/>
    <xf numFmtId="172" fontId="13" fillId="8" borderId="0" xfId="1" applyNumberFormat="1" applyFont="1" applyFill="1" applyBorder="1"/>
    <xf numFmtId="171" fontId="9" fillId="8" borderId="0" xfId="1" applyNumberFormat="1" applyFont="1" applyFill="1" applyBorder="1"/>
    <xf numFmtId="171" fontId="8" fillId="0" borderId="18" xfId="1" applyNumberFormat="1" applyFont="1" applyFill="1" applyBorder="1"/>
    <xf numFmtId="171" fontId="9" fillId="0" borderId="21" xfId="1" applyNumberFormat="1" applyFont="1" applyFill="1" applyBorder="1"/>
    <xf numFmtId="171" fontId="8" fillId="0" borderId="18" xfId="2" applyNumberFormat="1" applyFont="1" applyFill="1" applyBorder="1" applyAlignment="1">
      <alignment horizontal="right"/>
    </xf>
    <xf numFmtId="171" fontId="9" fillId="0" borderId="21" xfId="1" applyNumberFormat="1" applyFont="1" applyFill="1" applyBorder="1" applyAlignment="1">
      <alignment horizontal="right"/>
    </xf>
    <xf numFmtId="171" fontId="9" fillId="0" borderId="15" xfId="1" applyNumberFormat="1" applyFont="1" applyFill="1" applyBorder="1" applyAlignment="1">
      <alignment horizontal="right"/>
    </xf>
    <xf numFmtId="171" fontId="8" fillId="0" borderId="16" xfId="1" applyNumberFormat="1" applyFont="1" applyFill="1" applyBorder="1"/>
    <xf numFmtId="171" fontId="9" fillId="0" borderId="17" xfId="1" applyNumberFormat="1" applyFont="1" applyFill="1" applyBorder="1"/>
    <xf numFmtId="171" fontId="8" fillId="0" borderId="9" xfId="1" applyNumberFormat="1" applyFont="1" applyFill="1" applyBorder="1"/>
    <xf numFmtId="172" fontId="8" fillId="8" borderId="0" xfId="1" applyNumberFormat="1" applyFont="1" applyFill="1"/>
    <xf numFmtId="171" fontId="8" fillId="8" borderId="31" xfId="1" applyNumberFormat="1" applyFont="1" applyFill="1" applyBorder="1"/>
    <xf numFmtId="171" fontId="8" fillId="8" borderId="32" xfId="1" applyNumberFormat="1" applyFont="1" applyFill="1" applyBorder="1"/>
    <xf numFmtId="171" fontId="8" fillId="8" borderId="33" xfId="1" applyNumberFormat="1" applyFont="1" applyFill="1" applyBorder="1"/>
    <xf numFmtId="171" fontId="8" fillId="8" borderId="34" xfId="1" applyNumberFormat="1" applyFont="1" applyFill="1" applyBorder="1"/>
    <xf numFmtId="171" fontId="8" fillId="8" borderId="35" xfId="1" applyNumberFormat="1" applyFont="1" applyFill="1" applyBorder="1"/>
    <xf numFmtId="171" fontId="8" fillId="8" borderId="36" xfId="1" applyNumberFormat="1" applyFont="1" applyFill="1" applyBorder="1"/>
    <xf numFmtId="171" fontId="8" fillId="8" borderId="37" xfId="1" applyNumberFormat="1" applyFont="1" applyFill="1" applyBorder="1"/>
    <xf numFmtId="171" fontId="8" fillId="8" borderId="30" xfId="1" applyNumberFormat="1" applyFont="1" applyFill="1" applyBorder="1"/>
    <xf numFmtId="0" fontId="14" fillId="8" borderId="0" xfId="1" applyFont="1" applyFill="1"/>
    <xf numFmtId="0" fontId="14" fillId="10" borderId="0" xfId="1" applyFont="1" applyFill="1" applyBorder="1" applyProtection="1"/>
    <xf numFmtId="10" fontId="8" fillId="8" borderId="0" xfId="1" applyNumberFormat="1" applyFont="1" applyFill="1"/>
    <xf numFmtId="173" fontId="8" fillId="8" borderId="0" xfId="1" applyNumberFormat="1" applyFont="1" applyFill="1"/>
    <xf numFmtId="0" fontId="10" fillId="8" borderId="0" xfId="1" applyFont="1" applyFill="1" applyBorder="1"/>
    <xf numFmtId="0" fontId="10" fillId="8" borderId="0" xfId="1" applyFont="1" applyFill="1"/>
    <xf numFmtId="171" fontId="10" fillId="8" borderId="0" xfId="1" applyNumberFormat="1" applyFont="1" applyFill="1"/>
    <xf numFmtId="171" fontId="8" fillId="8" borderId="0" xfId="2" applyNumberFormat="1" applyFont="1" applyFill="1"/>
    <xf numFmtId="4" fontId="8" fillId="8" borderId="0" xfId="1" applyNumberFormat="1" applyFont="1" applyFill="1"/>
    <xf numFmtId="0" fontId="8" fillId="8" borderId="0" xfId="1" applyFont="1" applyFill="1" applyAlignment="1">
      <alignment horizontal="right"/>
    </xf>
    <xf numFmtId="0" fontId="9" fillId="9" borderId="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center"/>
    </xf>
    <xf numFmtId="0" fontId="9" fillId="11" borderId="25" xfId="1" applyFont="1" applyFill="1" applyBorder="1" applyAlignment="1">
      <alignment horizontal="center"/>
    </xf>
    <xf numFmtId="0" fontId="9" fillId="12" borderId="23" xfId="1" applyFont="1" applyFill="1" applyBorder="1" applyAlignment="1">
      <alignment horizontal="center"/>
    </xf>
    <xf numFmtId="0" fontId="9" fillId="12" borderId="24" xfId="1" applyFont="1" applyFill="1" applyBorder="1" applyAlignment="1">
      <alignment horizontal="center"/>
    </xf>
    <xf numFmtId="0" fontId="9" fillId="12" borderId="25" xfId="1" applyFont="1" applyFill="1" applyBorder="1" applyAlignment="1">
      <alignment horizontal="center"/>
    </xf>
    <xf numFmtId="0" fontId="9" fillId="11" borderId="27" xfId="1" applyFont="1" applyFill="1" applyBorder="1" applyAlignment="1">
      <alignment horizontal="center"/>
    </xf>
    <xf numFmtId="0" fontId="9" fillId="12" borderId="26" xfId="1" applyFont="1" applyFill="1" applyBorder="1" applyAlignment="1">
      <alignment horizontal="center"/>
    </xf>
    <xf numFmtId="0" fontId="9" fillId="11" borderId="41" xfId="1" applyFont="1" applyFill="1" applyBorder="1" applyAlignment="1">
      <alignment horizontal="center"/>
    </xf>
    <xf numFmtId="171" fontId="8" fillId="8" borderId="21" xfId="1" applyNumberFormat="1" applyFont="1" applyFill="1" applyBorder="1"/>
    <xf numFmtId="171" fontId="8" fillId="8" borderId="15" xfId="1" applyNumberFormat="1" applyFont="1" applyFill="1" applyBorder="1"/>
    <xf numFmtId="171" fontId="9" fillId="8" borderId="40" xfId="1" applyNumberFormat="1" applyFont="1" applyFill="1" applyBorder="1"/>
    <xf numFmtId="171" fontId="8" fillId="8" borderId="40" xfId="1" applyNumberFormat="1" applyFont="1" applyFill="1" applyBorder="1"/>
    <xf numFmtId="171" fontId="8" fillId="8" borderId="21" xfId="1" applyNumberFormat="1" applyFont="1" applyFill="1" applyBorder="1" applyAlignment="1">
      <alignment horizontal="right"/>
    </xf>
    <xf numFmtId="171" fontId="9" fillId="8" borderId="40" xfId="1" applyNumberFormat="1" applyFont="1" applyFill="1" applyBorder="1" applyAlignment="1">
      <alignment horizontal="right"/>
    </xf>
    <xf numFmtId="0" fontId="14" fillId="8" borderId="0" xfId="1" applyFont="1" applyFill="1" applyAlignment="1">
      <alignment horizontal="left"/>
    </xf>
    <xf numFmtId="3" fontId="10" fillId="8" borderId="0" xfId="1" applyNumberFormat="1" applyFont="1" applyFill="1"/>
    <xf numFmtId="3" fontId="8" fillId="8" borderId="0" xfId="1" applyNumberFormat="1" applyFont="1" applyFill="1" applyBorder="1"/>
    <xf numFmtId="171" fontId="10" fillId="8" borderId="0" xfId="1" applyNumberFormat="1" applyFont="1" applyFill="1" applyBorder="1"/>
    <xf numFmtId="2" fontId="10" fillId="8" borderId="0" xfId="1" applyNumberFormat="1" applyFont="1" applyFill="1"/>
    <xf numFmtId="174" fontId="10" fillId="8" borderId="0" xfId="1" applyNumberFormat="1" applyFont="1" applyFill="1"/>
    <xf numFmtId="171" fontId="44" fillId="0" borderId="18" xfId="1" applyNumberFormat="1" applyFont="1" applyFill="1" applyBorder="1"/>
    <xf numFmtId="171" fontId="62" fillId="0" borderId="21" xfId="1" applyNumberFormat="1" applyFont="1" applyFill="1" applyBorder="1"/>
    <xf numFmtId="171" fontId="44" fillId="0" borderId="18" xfId="2" applyNumberFormat="1" applyFont="1" applyFill="1" applyBorder="1" applyAlignment="1">
      <alignment horizontal="right"/>
    </xf>
    <xf numFmtId="171" fontId="62" fillId="0" borderId="21" xfId="1" applyNumberFormat="1" applyFont="1" applyFill="1" applyBorder="1" applyAlignment="1">
      <alignment horizontal="right"/>
    </xf>
    <xf numFmtId="171" fontId="62" fillId="0" borderId="15" xfId="1" applyNumberFormat="1" applyFont="1" applyFill="1" applyBorder="1" applyAlignment="1">
      <alignment horizontal="right"/>
    </xf>
    <xf numFmtId="171" fontId="44" fillId="0" borderId="16" xfId="1" applyNumberFormat="1" applyFont="1" applyFill="1" applyBorder="1"/>
    <xf numFmtId="171" fontId="62" fillId="0" borderId="17" xfId="1" applyNumberFormat="1" applyFont="1" applyFill="1" applyBorder="1"/>
    <xf numFmtId="171" fontId="44" fillId="0" borderId="9" xfId="1" applyNumberFormat="1" applyFont="1" applyFill="1" applyBorder="1"/>
    <xf numFmtId="171" fontId="62" fillId="8" borderId="21" xfId="1" applyNumberFormat="1" applyFont="1" applyFill="1" applyBorder="1"/>
    <xf numFmtId="171" fontId="44" fillId="8" borderId="18" xfId="1" applyNumberFormat="1" applyFont="1" applyFill="1" applyBorder="1"/>
    <xf numFmtId="171" fontId="44" fillId="8" borderId="19" xfId="1" applyNumberFormat="1" applyFont="1" applyFill="1" applyBorder="1"/>
    <xf numFmtId="171" fontId="44" fillId="8" borderId="21" xfId="1" applyNumberFormat="1" applyFont="1" applyFill="1" applyBorder="1"/>
    <xf numFmtId="171" fontId="44" fillId="8" borderId="21" xfId="1" applyNumberFormat="1" applyFont="1" applyFill="1" applyBorder="1" applyAlignment="1">
      <alignment horizontal="right"/>
    </xf>
    <xf numFmtId="171" fontId="44" fillId="8" borderId="20" xfId="1" applyNumberFormat="1" applyFont="1" applyFill="1" applyBorder="1"/>
    <xf numFmtId="171" fontId="44" fillId="8" borderId="15" xfId="1" applyNumberFormat="1" applyFont="1" applyFill="1" applyBorder="1"/>
    <xf numFmtId="171" fontId="44" fillId="8" borderId="0" xfId="1" applyNumberFormat="1" applyFont="1" applyFill="1"/>
    <xf numFmtId="171" fontId="62" fillId="8" borderId="40" xfId="1" applyNumberFormat="1" applyFont="1" applyFill="1" applyBorder="1" applyAlignment="1">
      <alignment horizontal="right"/>
    </xf>
    <xf numFmtId="171" fontId="44" fillId="8" borderId="40" xfId="1" applyNumberFormat="1" applyFont="1" applyFill="1" applyBorder="1"/>
    <xf numFmtId="171" fontId="44" fillId="0" borderId="19" xfId="1" applyNumberFormat="1" applyFont="1" applyFill="1" applyBorder="1"/>
    <xf numFmtId="171" fontId="44" fillId="0" borderId="21" xfId="1" applyNumberFormat="1" applyFont="1" applyFill="1" applyBorder="1"/>
    <xf numFmtId="171" fontId="44" fillId="0" borderId="21" xfId="1" applyNumberFormat="1" applyFont="1" applyFill="1" applyBorder="1" applyAlignment="1">
      <alignment horizontal="right"/>
    </xf>
    <xf numFmtId="171" fontId="44" fillId="0" borderId="20" xfId="1" applyNumberFormat="1" applyFont="1" applyFill="1" applyBorder="1"/>
    <xf numFmtId="171" fontId="44" fillId="0" borderId="15" xfId="1" applyNumberFormat="1" applyFont="1" applyFill="1" applyBorder="1"/>
    <xf numFmtId="171" fontId="44" fillId="0" borderId="0" xfId="1" applyNumberFormat="1" applyFont="1" applyFill="1"/>
    <xf numFmtId="171" fontId="62" fillId="0" borderId="40" xfId="1" applyNumberFormat="1" applyFont="1" applyFill="1" applyBorder="1" applyAlignment="1">
      <alignment horizontal="right"/>
    </xf>
    <xf numFmtId="171" fontId="44" fillId="0" borderId="40" xfId="1" applyNumberFormat="1" applyFont="1" applyFill="1" applyBorder="1"/>
    <xf numFmtId="171" fontId="62" fillId="0" borderId="42" xfId="1" applyNumberFormat="1" applyFont="1" applyFill="1" applyBorder="1"/>
    <xf numFmtId="171" fontId="44" fillId="0" borderId="0" xfId="1" applyNumberFormat="1" applyFont="1" applyFill="1" applyBorder="1"/>
    <xf numFmtId="0" fontId="9" fillId="9" borderId="25" xfId="1" applyFont="1" applyFill="1" applyBorder="1" applyAlignment="1">
      <alignment horizontal="center"/>
    </xf>
    <xf numFmtId="0" fontId="62" fillId="96" borderId="2" xfId="1" applyFont="1" applyFill="1" applyBorder="1" applyAlignment="1">
      <alignment horizontal="center"/>
    </xf>
    <xf numFmtId="0" fontId="62" fillId="96" borderId="9" xfId="1" applyFont="1" applyFill="1" applyBorder="1" applyAlignment="1">
      <alignment horizontal="center"/>
    </xf>
    <xf numFmtId="0" fontId="62" fillId="96" borderId="22" xfId="1" applyFont="1" applyFill="1" applyBorder="1" applyAlignment="1">
      <alignment horizontal="center"/>
    </xf>
    <xf numFmtId="170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quotePrefix="1" applyNumberFormat="1" applyFont="1" applyFill="1" applyBorder="1" applyAlignment="1" applyProtection="1">
      <alignment horizontal="left"/>
      <protection locked="0" hidden="1"/>
    </xf>
    <xf numFmtId="17" fontId="9" fillId="96" borderId="30" xfId="1" applyNumberFormat="1" applyFont="1" applyFill="1" applyBorder="1" applyAlignment="1" applyProtection="1">
      <alignment horizontal="left"/>
      <protection locked="0" hidden="1"/>
    </xf>
    <xf numFmtId="0" fontId="9" fillId="96" borderId="3" xfId="1" applyFont="1" applyFill="1" applyBorder="1" applyAlignment="1">
      <alignment horizontal="centerContinuous"/>
    </xf>
    <xf numFmtId="0" fontId="8" fillId="96" borderId="4" xfId="1" applyFont="1" applyFill="1" applyBorder="1" applyAlignment="1">
      <alignment horizontal="centerContinuous"/>
    </xf>
    <xf numFmtId="0" fontId="8" fillId="96" borderId="5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Continuous"/>
    </xf>
    <xf numFmtId="0" fontId="9" fillId="96" borderId="5" xfId="1" applyFont="1" applyFill="1" applyBorder="1" applyAlignment="1">
      <alignment horizontal="centerContinuous"/>
    </xf>
    <xf numFmtId="0" fontId="9" fillId="96" borderId="6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" vertical="center"/>
    </xf>
    <xf numFmtId="0" fontId="9" fillId="96" borderId="7" xfId="1" applyFont="1" applyFill="1" applyBorder="1" applyAlignment="1">
      <alignment horizontal="center"/>
    </xf>
    <xf numFmtId="0" fontId="9" fillId="96" borderId="8" xfId="1" applyFont="1" applyFill="1" applyBorder="1" applyAlignment="1">
      <alignment horizontal="center"/>
    </xf>
    <xf numFmtId="0" fontId="62" fillId="97" borderId="10" xfId="1" applyFont="1" applyFill="1" applyBorder="1" applyAlignment="1">
      <alignment horizontal="center"/>
    </xf>
    <xf numFmtId="0" fontId="62" fillId="97" borderId="11" xfId="1" applyFont="1" applyFill="1" applyBorder="1" applyAlignment="1">
      <alignment horizontal="center"/>
    </xf>
    <xf numFmtId="0" fontId="62" fillId="97" borderId="12" xfId="1" applyFont="1" applyFill="1" applyBorder="1" applyAlignment="1">
      <alignment horizontal="center"/>
    </xf>
    <xf numFmtId="0" fontId="62" fillId="97" borderId="13" xfId="1" applyFont="1" applyFill="1" applyBorder="1" applyAlignment="1">
      <alignment horizontal="center"/>
    </xf>
    <xf numFmtId="0" fontId="62" fillId="97" borderId="14" xfId="1" applyFont="1" applyFill="1" applyBorder="1" applyAlignment="1">
      <alignment horizontal="center"/>
    </xf>
    <xf numFmtId="0" fontId="62" fillId="96" borderId="15" xfId="1" applyFont="1" applyFill="1" applyBorder="1" applyAlignment="1">
      <alignment horizontal="centerContinuous"/>
    </xf>
    <xf numFmtId="0" fontId="62" fillId="96" borderId="0" xfId="1" applyFont="1" applyFill="1" applyBorder="1" applyAlignment="1">
      <alignment horizontal="center" vertical="center"/>
    </xf>
    <xf numFmtId="0" fontId="62" fillId="96" borderId="16" xfId="1" applyFont="1" applyFill="1" applyBorder="1" applyAlignment="1">
      <alignment horizontal="center"/>
    </xf>
    <xf numFmtId="0" fontId="62" fillId="96" borderId="17" xfId="1" applyFont="1" applyFill="1" applyBorder="1" applyAlignment="1">
      <alignment horizontal="center"/>
    </xf>
    <xf numFmtId="0" fontId="62" fillId="97" borderId="18" xfId="1" applyFont="1" applyFill="1" applyBorder="1" applyAlignment="1">
      <alignment horizontal="center"/>
    </xf>
    <xf numFmtId="0" fontId="62" fillId="97" borderId="19" xfId="1" applyFont="1" applyFill="1" applyBorder="1" applyAlignment="1">
      <alignment horizontal="center"/>
    </xf>
    <xf numFmtId="0" fontId="44" fillId="97" borderId="0" xfId="1" applyFont="1" applyFill="1"/>
    <xf numFmtId="0" fontId="62" fillId="97" borderId="20" xfId="1" applyFont="1" applyFill="1" applyBorder="1" applyAlignment="1">
      <alignment horizontal="center"/>
    </xf>
    <xf numFmtId="0" fontId="62" fillId="97" borderId="21" xfId="1" applyFont="1" applyFill="1" applyBorder="1" applyAlignment="1">
      <alignment horizontal="center"/>
    </xf>
    <xf numFmtId="0" fontId="62" fillId="96" borderId="0" xfId="1" applyFont="1" applyFill="1" applyBorder="1" applyAlignment="1">
      <alignment horizontal="center"/>
    </xf>
    <xf numFmtId="0" fontId="62" fillId="97" borderId="23" xfId="1" applyFont="1" applyFill="1" applyBorder="1" applyAlignment="1">
      <alignment horizontal="center"/>
    </xf>
    <xf numFmtId="0" fontId="62" fillId="97" borderId="24" xfId="1" applyFont="1" applyFill="1" applyBorder="1" applyAlignment="1">
      <alignment horizontal="center"/>
    </xf>
    <xf numFmtId="0" fontId="62" fillId="97" borderId="25" xfId="1" applyFont="1" applyFill="1" applyBorder="1" applyAlignment="1">
      <alignment horizontal="center"/>
    </xf>
    <xf numFmtId="0" fontId="62" fillId="97" borderId="26" xfId="1" applyFont="1" applyFill="1" applyBorder="1" applyAlignment="1">
      <alignment horizontal="center"/>
    </xf>
    <xf numFmtId="0" fontId="62" fillId="96" borderId="27" xfId="1" applyFont="1" applyFill="1" applyBorder="1" applyAlignment="1">
      <alignment horizontal="centerContinuous"/>
    </xf>
    <xf numFmtId="0" fontId="62" fillId="96" borderId="23" xfId="1" applyFont="1" applyFill="1" applyBorder="1" applyAlignment="1">
      <alignment horizontal="center"/>
    </xf>
    <xf numFmtId="0" fontId="62" fillId="96" borderId="28" xfId="1" applyFont="1" applyFill="1" applyBorder="1" applyAlignment="1">
      <alignment horizontal="center"/>
    </xf>
    <xf numFmtId="0" fontId="62" fillId="96" borderId="29" xfId="1" applyFont="1" applyFill="1" applyBorder="1" applyAlignment="1">
      <alignment horizontal="center"/>
    </xf>
    <xf numFmtId="0" fontId="9" fillId="96" borderId="6" xfId="1" applyFont="1" applyFill="1" applyBorder="1" applyAlignment="1">
      <alignment horizontal="center"/>
    </xf>
    <xf numFmtId="0" fontId="9" fillId="96" borderId="39" xfId="1" applyFont="1" applyFill="1" applyBorder="1" applyAlignment="1">
      <alignment horizontal="center"/>
    </xf>
    <xf numFmtId="0" fontId="9" fillId="96" borderId="5" xfId="1" applyFont="1" applyFill="1" applyBorder="1" applyAlignment="1">
      <alignment horizontal="center"/>
    </xf>
    <xf numFmtId="0" fontId="9" fillId="97" borderId="13" xfId="1" applyFont="1" applyFill="1" applyBorder="1" applyAlignment="1">
      <alignment horizontal="center"/>
    </xf>
    <xf numFmtId="0" fontId="9" fillId="97" borderId="11" xfId="1" applyFont="1" applyFill="1" applyBorder="1" applyAlignment="1">
      <alignment horizontal="center"/>
    </xf>
    <xf numFmtId="0" fontId="9" fillId="97" borderId="12" xfId="1" applyFont="1" applyFill="1" applyBorder="1" applyAlignment="1">
      <alignment horizontal="center"/>
    </xf>
    <xf numFmtId="0" fontId="9" fillId="96" borderId="15" xfId="1" applyFont="1" applyFill="1" applyBorder="1" applyAlignment="1">
      <alignment horizontal="center"/>
    </xf>
    <xf numFmtId="0" fontId="9" fillId="96" borderId="40" xfId="1" applyFont="1" applyFill="1" applyBorder="1" applyAlignment="1">
      <alignment horizontal="center"/>
    </xf>
    <xf numFmtId="0" fontId="9" fillId="96" borderId="21" xfId="1" applyFont="1" applyFill="1" applyBorder="1" applyAlignment="1">
      <alignment horizontal="center"/>
    </xf>
    <xf numFmtId="0" fontId="9" fillId="97" borderId="20" xfId="1" applyFont="1" applyFill="1" applyBorder="1" applyAlignment="1">
      <alignment horizontal="center"/>
    </xf>
    <xf numFmtId="0" fontId="9" fillId="97" borderId="19" xfId="1" applyFont="1" applyFill="1" applyBorder="1" applyAlignment="1">
      <alignment horizontal="center"/>
    </xf>
    <xf numFmtId="0" fontId="9" fillId="97" borderId="21" xfId="1" applyFont="1" applyFill="1" applyBorder="1" applyAlignment="1">
      <alignment horizontal="center"/>
    </xf>
    <xf numFmtId="0" fontId="9" fillId="97" borderId="23" xfId="1" applyFont="1" applyFill="1" applyBorder="1" applyAlignment="1">
      <alignment horizontal="center"/>
    </xf>
    <xf numFmtId="0" fontId="9" fillId="97" borderId="24" xfId="1" applyFont="1" applyFill="1" applyBorder="1" applyAlignment="1">
      <alignment horizontal="center"/>
    </xf>
    <xf numFmtId="0" fontId="9" fillId="97" borderId="25" xfId="1" applyFont="1" applyFill="1" applyBorder="1" applyAlignment="1">
      <alignment horizontal="center"/>
    </xf>
    <xf numFmtId="0" fontId="9" fillId="96" borderId="27" xfId="1" applyFont="1" applyFill="1" applyBorder="1" applyAlignment="1">
      <alignment horizontal="center"/>
    </xf>
    <xf numFmtId="0" fontId="9" fillId="97" borderId="26" xfId="1" applyFont="1" applyFill="1" applyBorder="1" applyAlignment="1">
      <alignment horizontal="center"/>
    </xf>
    <xf numFmtId="0" fontId="9" fillId="96" borderId="41" xfId="1" applyFont="1" applyFill="1" applyBorder="1" applyAlignment="1">
      <alignment horizontal="center"/>
    </xf>
    <xf numFmtId="0" fontId="9" fillId="96" borderId="25" xfId="1" applyFont="1" applyFill="1" applyBorder="1" applyAlignment="1">
      <alignment horizontal="center"/>
    </xf>
    <xf numFmtId="0" fontId="208" fillId="8" borderId="0" xfId="1" applyFont="1" applyFill="1" applyAlignment="1">
      <alignment horizontal="right"/>
    </xf>
    <xf numFmtId="17" fontId="62" fillId="96" borderId="30" xfId="1" applyNumberFormat="1" applyFont="1" applyFill="1" applyBorder="1" applyAlignment="1" applyProtection="1">
      <alignment horizontal="left"/>
      <protection locked="0" hidden="1"/>
    </xf>
    <xf numFmtId="171" fontId="62" fillId="0" borderId="33" xfId="1" applyNumberFormat="1" applyFont="1" applyFill="1" applyBorder="1"/>
    <xf numFmtId="171" fontId="44" fillId="0" borderId="31" xfId="1" applyNumberFormat="1" applyFont="1" applyFill="1" applyBorder="1"/>
    <xf numFmtId="171" fontId="44" fillId="0" borderId="32" xfId="1" applyNumberFormat="1" applyFont="1" applyFill="1" applyBorder="1"/>
    <xf numFmtId="171" fontId="44" fillId="0" borderId="33" xfId="1" applyNumberFormat="1" applyFont="1" applyFill="1" applyBorder="1"/>
    <xf numFmtId="171" fontId="44" fillId="0" borderId="33" xfId="1" applyNumberFormat="1" applyFont="1" applyFill="1" applyBorder="1" applyAlignment="1">
      <alignment horizontal="right"/>
    </xf>
    <xf numFmtId="171" fontId="44" fillId="0" borderId="34" xfId="1" applyNumberFormat="1" applyFont="1" applyFill="1" applyBorder="1"/>
    <xf numFmtId="171" fontId="44" fillId="0" borderId="35" xfId="1" applyNumberFormat="1" applyFont="1" applyFill="1" applyBorder="1"/>
    <xf numFmtId="171" fontId="44" fillId="0" borderId="46" xfId="1" applyNumberFormat="1" applyFont="1" applyFill="1" applyBorder="1"/>
    <xf numFmtId="171" fontId="62" fillId="0" borderId="108" xfId="1" applyNumberFormat="1" applyFont="1" applyFill="1" applyBorder="1" applyAlignment="1">
      <alignment horizontal="right"/>
    </xf>
    <xf numFmtId="171" fontId="44" fillId="0" borderId="108" xfId="1" applyNumberFormat="1" applyFont="1" applyFill="1" applyBorder="1"/>
    <xf numFmtId="0" fontId="8" fillId="8" borderId="46" xfId="1" applyFont="1" applyFill="1" applyBorder="1"/>
    <xf numFmtId="0" fontId="7" fillId="8" borderId="0" xfId="1" applyFont="1" applyFill="1" applyAlignment="1">
      <alignment horizontal="left"/>
    </xf>
    <xf numFmtId="0" fontId="9" fillId="96" borderId="38" xfId="1" applyFont="1" applyFill="1" applyBorder="1" applyAlignment="1">
      <alignment horizontal="center"/>
    </xf>
    <xf numFmtId="0" fontId="9" fillId="96" borderId="3" xfId="1" applyFont="1" applyFill="1" applyBorder="1" applyAlignment="1">
      <alignment horizont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2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Banks_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"/>
    </sheetNames>
    <sheetDataSet>
      <sheetData sheetId="0"/>
      <sheetData sheetId="1">
        <row r="9">
          <cell r="B9">
            <v>2288.2717847100002</v>
          </cell>
        </row>
        <row r="83">
          <cell r="B83">
            <v>3375.3384309329995</v>
          </cell>
          <cell r="C83">
            <v>22392.698689076999</v>
          </cell>
          <cell r="D83">
            <v>7682.1327746235002</v>
          </cell>
          <cell r="E83">
            <v>33450.169894633495</v>
          </cell>
          <cell r="F83">
            <v>23308.359653477502</v>
          </cell>
          <cell r="G83">
            <v>27298.333473545503</v>
          </cell>
          <cell r="H83">
            <v>0</v>
          </cell>
          <cell r="I83">
            <v>50606.693127023005</v>
          </cell>
          <cell r="J83">
            <v>3772.7239558179999</v>
          </cell>
          <cell r="K83">
            <v>166230.86015341053</v>
          </cell>
          <cell r="L83">
            <v>7042.4914972244997</v>
          </cell>
          <cell r="M83">
            <v>12469.731554830501</v>
          </cell>
          <cell r="N83">
            <v>347.47321022869482</v>
          </cell>
          <cell r="O83">
            <v>291404.4771116653</v>
          </cell>
          <cell r="P83">
            <v>477495.03352735948</v>
          </cell>
          <cell r="Q83">
            <v>2133.1364882500002</v>
          </cell>
          <cell r="R83">
            <v>3083.261600522143</v>
          </cell>
          <cell r="S83">
            <v>0</v>
          </cell>
          <cell r="T83">
            <v>38070.445962127</v>
          </cell>
          <cell r="U83">
            <v>137475.59664679656</v>
          </cell>
          <cell r="V83">
            <v>30853.649787949547</v>
          </cell>
          <cell r="W83">
            <v>8932.7667650755011</v>
          </cell>
          <cell r="X83">
            <v>220548.85725072076</v>
          </cell>
          <cell r="Y83">
            <v>21644.789536806504</v>
          </cell>
          <cell r="AC83">
            <v>3376.6940116475998</v>
          </cell>
          <cell r="AD83">
            <v>31791.02058818665</v>
          </cell>
          <cell r="AE83">
            <v>842685.98189219553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/>
      <sheetData sheetId="1"/>
      <sheetData sheetId="2">
        <row r="147">
          <cell r="B147">
            <v>2535919984.1785002</v>
          </cell>
          <cell r="E147">
            <v>2535919984.1785002</v>
          </cell>
        </row>
        <row r="148">
          <cell r="E148">
            <v>26014205287.0485</v>
          </cell>
        </row>
        <row r="149">
          <cell r="E149">
            <v>49651359854.466934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49"/>
  <sheetViews>
    <sheetView showGridLines="0" tabSelected="1" zoomScaleNormal="100" workbookViewId="0">
      <selection activeCell="J252" sqref="J252"/>
    </sheetView>
  </sheetViews>
  <sheetFormatPr defaultRowHeight="15"/>
  <cols>
    <col min="1" max="1" width="9.28515625" style="1" customWidth="1"/>
    <col min="2" max="2" width="12.28515625" style="1" bestFit="1" customWidth="1"/>
    <col min="3" max="3" width="10.85546875" style="1" bestFit="1" customWidth="1"/>
    <col min="4" max="4" width="12.28515625" style="1" bestFit="1" customWidth="1"/>
    <col min="5" max="5" width="10.85546875" style="1" bestFit="1" customWidth="1"/>
    <col min="6" max="6" width="12.28515625" style="1" bestFit="1" customWidth="1"/>
    <col min="7" max="7" width="10.140625" style="1" customWidth="1"/>
    <col min="8" max="8" width="11.28515625" style="1" bestFit="1" customWidth="1"/>
    <col min="9" max="9" width="10.85546875" style="1" bestFit="1" customWidth="1"/>
    <col min="10" max="10" width="12.28515625" style="1" bestFit="1" customWidth="1"/>
    <col min="11" max="11" width="9.85546875" style="1" customWidth="1"/>
    <col min="12" max="12" width="16" style="1" customWidth="1"/>
    <col min="13" max="13" width="12.42578125" style="1" customWidth="1"/>
    <col min="14" max="14" width="10.140625" style="1" customWidth="1"/>
    <col min="15" max="15" width="18" style="1" customWidth="1"/>
    <col min="16" max="16" width="12.42578125" style="1" bestFit="1" customWidth="1"/>
    <col min="17" max="17" width="12.28515625" style="1" bestFit="1" customWidth="1"/>
    <col min="18" max="18" width="12.140625" style="1" customWidth="1"/>
    <col min="19" max="19" width="12.7109375" style="1" customWidth="1"/>
    <col min="20" max="20" width="12.28515625" style="1" bestFit="1" customWidth="1"/>
    <col min="21" max="23" width="10.85546875" style="1" bestFit="1" customWidth="1"/>
    <col min="24" max="24" width="14.42578125" style="1" bestFit="1" customWidth="1"/>
    <col min="25" max="25" width="17" style="1" customWidth="1"/>
    <col min="26" max="26" width="11.7109375" style="1" bestFit="1" customWidth="1"/>
    <col min="27" max="27" width="13.140625" style="1" bestFit="1" customWidth="1"/>
    <col min="28" max="28" width="5.5703125" style="1" bestFit="1" customWidth="1"/>
    <col min="29" max="29" width="10" style="1" bestFit="1" customWidth="1"/>
    <col min="30" max="31" width="14" style="1" bestFit="1" customWidth="1"/>
    <col min="32" max="33" width="13.140625" style="1" bestFit="1" customWidth="1"/>
    <col min="34" max="34" width="14" style="1" bestFit="1" customWidth="1"/>
    <col min="35" max="38" width="9.28515625" style="1" bestFit="1" customWidth="1"/>
    <col min="39" max="40" width="11.7109375" style="1" bestFit="1" customWidth="1"/>
    <col min="41" max="41" width="9.28515625" style="1" bestFit="1" customWidth="1"/>
    <col min="42" max="42" width="11.7109375" style="1" bestFit="1" customWidth="1"/>
    <col min="43" max="43" width="13.140625" style="1" bestFit="1" customWidth="1"/>
    <col min="44" max="45" width="11.7109375" style="1" bestFit="1" customWidth="1"/>
    <col min="46" max="46" width="9.28515625" style="1" bestFit="1" customWidth="1"/>
    <col min="47" max="47" width="13.140625" style="1" bestFit="1" customWidth="1"/>
    <col min="48" max="48" width="9.28515625" style="1" bestFit="1" customWidth="1"/>
    <col min="49" max="50" width="13.140625" style="1" bestFit="1" customWidth="1"/>
    <col min="51" max="51" width="14.85546875" style="1" bestFit="1" customWidth="1"/>
    <col min="52" max="256" width="9.140625" style="1"/>
    <col min="257" max="257" width="9.28515625" style="1" customWidth="1"/>
    <col min="258" max="258" width="8.85546875" style="1" bestFit="1" customWidth="1"/>
    <col min="259" max="259" width="8.7109375" style="1" bestFit="1" customWidth="1"/>
    <col min="260" max="260" width="8.85546875" style="1" bestFit="1" customWidth="1"/>
    <col min="261" max="261" width="8" style="1" bestFit="1" customWidth="1"/>
    <col min="262" max="262" width="9" style="1" bestFit="1" customWidth="1"/>
    <col min="263" max="263" width="10.140625" style="1" customWidth="1"/>
    <col min="264" max="264" width="11" style="1" bestFit="1" customWidth="1"/>
    <col min="265" max="266" width="10.5703125" style="1" bestFit="1" customWidth="1"/>
    <col min="267" max="267" width="9.85546875" style="1" customWidth="1"/>
    <col min="268" max="268" width="11.5703125" style="1" customWidth="1"/>
    <col min="269" max="269" width="11.42578125" style="1" customWidth="1"/>
    <col min="270" max="270" width="10.140625" style="1" customWidth="1"/>
    <col min="271" max="271" width="10.28515625" style="1" bestFit="1" customWidth="1"/>
    <col min="272" max="272" width="12.140625" style="1" bestFit="1" customWidth="1"/>
    <col min="273" max="273" width="12" style="1" bestFit="1" customWidth="1"/>
    <col min="274" max="274" width="12.140625" style="1" customWidth="1"/>
    <col min="275" max="275" width="10.85546875" style="1" customWidth="1"/>
    <col min="276" max="276" width="8.85546875" style="1" bestFit="1" customWidth="1"/>
    <col min="277" max="277" width="9" style="1" bestFit="1" customWidth="1"/>
    <col min="278" max="278" width="8.5703125" style="1" bestFit="1" customWidth="1"/>
    <col min="279" max="279" width="7.85546875" style="1" bestFit="1" customWidth="1"/>
    <col min="280" max="280" width="10.28515625" style="1" bestFit="1" customWidth="1"/>
    <col min="281" max="281" width="11.85546875" style="1" bestFit="1" customWidth="1"/>
    <col min="282" max="282" width="11.7109375" style="1" bestFit="1" customWidth="1"/>
    <col min="283" max="283" width="13.140625" style="1" bestFit="1" customWidth="1"/>
    <col min="284" max="284" width="5.5703125" style="1" bestFit="1" customWidth="1"/>
    <col min="285" max="285" width="10" style="1" bestFit="1" customWidth="1"/>
    <col min="286" max="287" width="14" style="1" bestFit="1" customWidth="1"/>
    <col min="288" max="289" width="13.140625" style="1" bestFit="1" customWidth="1"/>
    <col min="290" max="290" width="14" style="1" bestFit="1" customWidth="1"/>
    <col min="291" max="294" width="9.28515625" style="1" bestFit="1" customWidth="1"/>
    <col min="295" max="296" width="11.7109375" style="1" bestFit="1" customWidth="1"/>
    <col min="297" max="297" width="9.28515625" style="1" bestFit="1" customWidth="1"/>
    <col min="298" max="298" width="11.7109375" style="1" bestFit="1" customWidth="1"/>
    <col min="299" max="299" width="13.140625" style="1" bestFit="1" customWidth="1"/>
    <col min="300" max="301" width="11.7109375" style="1" bestFit="1" customWidth="1"/>
    <col min="302" max="302" width="9.28515625" style="1" bestFit="1" customWidth="1"/>
    <col min="303" max="303" width="13.140625" style="1" bestFit="1" customWidth="1"/>
    <col min="304" max="304" width="9.28515625" style="1" bestFit="1" customWidth="1"/>
    <col min="305" max="306" width="13.140625" style="1" bestFit="1" customWidth="1"/>
    <col min="307" max="307" width="14.85546875" style="1" bestFit="1" customWidth="1"/>
    <col min="308" max="512" width="9.140625" style="1"/>
    <col min="513" max="513" width="9.28515625" style="1" customWidth="1"/>
    <col min="514" max="514" width="8.85546875" style="1" bestFit="1" customWidth="1"/>
    <col min="515" max="515" width="8.7109375" style="1" bestFit="1" customWidth="1"/>
    <col min="516" max="516" width="8.85546875" style="1" bestFit="1" customWidth="1"/>
    <col min="517" max="517" width="8" style="1" bestFit="1" customWidth="1"/>
    <col min="518" max="518" width="9" style="1" bestFit="1" customWidth="1"/>
    <col min="519" max="519" width="10.140625" style="1" customWidth="1"/>
    <col min="520" max="520" width="11" style="1" bestFit="1" customWidth="1"/>
    <col min="521" max="522" width="10.5703125" style="1" bestFit="1" customWidth="1"/>
    <col min="523" max="523" width="9.85546875" style="1" customWidth="1"/>
    <col min="524" max="524" width="11.5703125" style="1" customWidth="1"/>
    <col min="525" max="525" width="11.42578125" style="1" customWidth="1"/>
    <col min="526" max="526" width="10.140625" style="1" customWidth="1"/>
    <col min="527" max="527" width="10.28515625" style="1" bestFit="1" customWidth="1"/>
    <col min="528" max="528" width="12.140625" style="1" bestFit="1" customWidth="1"/>
    <col min="529" max="529" width="12" style="1" bestFit="1" customWidth="1"/>
    <col min="530" max="530" width="12.140625" style="1" customWidth="1"/>
    <col min="531" max="531" width="10.85546875" style="1" customWidth="1"/>
    <col min="532" max="532" width="8.85546875" style="1" bestFit="1" customWidth="1"/>
    <col min="533" max="533" width="9" style="1" bestFit="1" customWidth="1"/>
    <col min="534" max="534" width="8.5703125" style="1" bestFit="1" customWidth="1"/>
    <col min="535" max="535" width="7.85546875" style="1" bestFit="1" customWidth="1"/>
    <col min="536" max="536" width="10.28515625" style="1" bestFit="1" customWidth="1"/>
    <col min="537" max="537" width="11.85546875" style="1" bestFit="1" customWidth="1"/>
    <col min="538" max="538" width="11.7109375" style="1" bestFit="1" customWidth="1"/>
    <col min="539" max="539" width="13.140625" style="1" bestFit="1" customWidth="1"/>
    <col min="540" max="540" width="5.5703125" style="1" bestFit="1" customWidth="1"/>
    <col min="541" max="541" width="10" style="1" bestFit="1" customWidth="1"/>
    <col min="542" max="543" width="14" style="1" bestFit="1" customWidth="1"/>
    <col min="544" max="545" width="13.140625" style="1" bestFit="1" customWidth="1"/>
    <col min="546" max="546" width="14" style="1" bestFit="1" customWidth="1"/>
    <col min="547" max="550" width="9.28515625" style="1" bestFit="1" customWidth="1"/>
    <col min="551" max="552" width="11.7109375" style="1" bestFit="1" customWidth="1"/>
    <col min="553" max="553" width="9.28515625" style="1" bestFit="1" customWidth="1"/>
    <col min="554" max="554" width="11.7109375" style="1" bestFit="1" customWidth="1"/>
    <col min="555" max="555" width="13.140625" style="1" bestFit="1" customWidth="1"/>
    <col min="556" max="557" width="11.7109375" style="1" bestFit="1" customWidth="1"/>
    <col min="558" max="558" width="9.28515625" style="1" bestFit="1" customWidth="1"/>
    <col min="559" max="559" width="13.140625" style="1" bestFit="1" customWidth="1"/>
    <col min="560" max="560" width="9.28515625" style="1" bestFit="1" customWidth="1"/>
    <col min="561" max="562" width="13.140625" style="1" bestFit="1" customWidth="1"/>
    <col min="563" max="563" width="14.85546875" style="1" bestFit="1" customWidth="1"/>
    <col min="564" max="768" width="9.140625" style="1"/>
    <col min="769" max="769" width="9.28515625" style="1" customWidth="1"/>
    <col min="770" max="770" width="8.85546875" style="1" bestFit="1" customWidth="1"/>
    <col min="771" max="771" width="8.7109375" style="1" bestFit="1" customWidth="1"/>
    <col min="772" max="772" width="8.85546875" style="1" bestFit="1" customWidth="1"/>
    <col min="773" max="773" width="8" style="1" bestFit="1" customWidth="1"/>
    <col min="774" max="774" width="9" style="1" bestFit="1" customWidth="1"/>
    <col min="775" max="775" width="10.140625" style="1" customWidth="1"/>
    <col min="776" max="776" width="11" style="1" bestFit="1" customWidth="1"/>
    <col min="777" max="778" width="10.5703125" style="1" bestFit="1" customWidth="1"/>
    <col min="779" max="779" width="9.85546875" style="1" customWidth="1"/>
    <col min="780" max="780" width="11.5703125" style="1" customWidth="1"/>
    <col min="781" max="781" width="11.42578125" style="1" customWidth="1"/>
    <col min="782" max="782" width="10.140625" style="1" customWidth="1"/>
    <col min="783" max="783" width="10.28515625" style="1" bestFit="1" customWidth="1"/>
    <col min="784" max="784" width="12.140625" style="1" bestFit="1" customWidth="1"/>
    <col min="785" max="785" width="12" style="1" bestFit="1" customWidth="1"/>
    <col min="786" max="786" width="12.140625" style="1" customWidth="1"/>
    <col min="787" max="787" width="10.85546875" style="1" customWidth="1"/>
    <col min="788" max="788" width="8.85546875" style="1" bestFit="1" customWidth="1"/>
    <col min="789" max="789" width="9" style="1" bestFit="1" customWidth="1"/>
    <col min="790" max="790" width="8.5703125" style="1" bestFit="1" customWidth="1"/>
    <col min="791" max="791" width="7.85546875" style="1" bestFit="1" customWidth="1"/>
    <col min="792" max="792" width="10.28515625" style="1" bestFit="1" customWidth="1"/>
    <col min="793" max="793" width="11.85546875" style="1" bestFit="1" customWidth="1"/>
    <col min="794" max="794" width="11.7109375" style="1" bestFit="1" customWidth="1"/>
    <col min="795" max="795" width="13.140625" style="1" bestFit="1" customWidth="1"/>
    <col min="796" max="796" width="5.5703125" style="1" bestFit="1" customWidth="1"/>
    <col min="797" max="797" width="10" style="1" bestFit="1" customWidth="1"/>
    <col min="798" max="799" width="14" style="1" bestFit="1" customWidth="1"/>
    <col min="800" max="801" width="13.140625" style="1" bestFit="1" customWidth="1"/>
    <col min="802" max="802" width="14" style="1" bestFit="1" customWidth="1"/>
    <col min="803" max="806" width="9.28515625" style="1" bestFit="1" customWidth="1"/>
    <col min="807" max="808" width="11.7109375" style="1" bestFit="1" customWidth="1"/>
    <col min="809" max="809" width="9.28515625" style="1" bestFit="1" customWidth="1"/>
    <col min="810" max="810" width="11.7109375" style="1" bestFit="1" customWidth="1"/>
    <col min="811" max="811" width="13.140625" style="1" bestFit="1" customWidth="1"/>
    <col min="812" max="813" width="11.7109375" style="1" bestFit="1" customWidth="1"/>
    <col min="814" max="814" width="9.28515625" style="1" bestFit="1" customWidth="1"/>
    <col min="815" max="815" width="13.140625" style="1" bestFit="1" customWidth="1"/>
    <col min="816" max="816" width="9.28515625" style="1" bestFit="1" customWidth="1"/>
    <col min="817" max="818" width="13.140625" style="1" bestFit="1" customWidth="1"/>
    <col min="819" max="819" width="14.85546875" style="1" bestFit="1" customWidth="1"/>
    <col min="820" max="1024" width="9.140625" style="1"/>
    <col min="1025" max="1025" width="9.28515625" style="1" customWidth="1"/>
    <col min="1026" max="1026" width="8.85546875" style="1" bestFit="1" customWidth="1"/>
    <col min="1027" max="1027" width="8.7109375" style="1" bestFit="1" customWidth="1"/>
    <col min="1028" max="1028" width="8.85546875" style="1" bestFit="1" customWidth="1"/>
    <col min="1029" max="1029" width="8" style="1" bestFit="1" customWidth="1"/>
    <col min="1030" max="1030" width="9" style="1" bestFit="1" customWidth="1"/>
    <col min="1031" max="1031" width="10.140625" style="1" customWidth="1"/>
    <col min="1032" max="1032" width="11" style="1" bestFit="1" customWidth="1"/>
    <col min="1033" max="1034" width="10.5703125" style="1" bestFit="1" customWidth="1"/>
    <col min="1035" max="1035" width="9.85546875" style="1" customWidth="1"/>
    <col min="1036" max="1036" width="11.5703125" style="1" customWidth="1"/>
    <col min="1037" max="1037" width="11.42578125" style="1" customWidth="1"/>
    <col min="1038" max="1038" width="10.140625" style="1" customWidth="1"/>
    <col min="1039" max="1039" width="10.28515625" style="1" bestFit="1" customWidth="1"/>
    <col min="1040" max="1040" width="12.140625" style="1" bestFit="1" customWidth="1"/>
    <col min="1041" max="1041" width="12" style="1" bestFit="1" customWidth="1"/>
    <col min="1042" max="1042" width="12.140625" style="1" customWidth="1"/>
    <col min="1043" max="1043" width="10.85546875" style="1" customWidth="1"/>
    <col min="1044" max="1044" width="8.85546875" style="1" bestFit="1" customWidth="1"/>
    <col min="1045" max="1045" width="9" style="1" bestFit="1" customWidth="1"/>
    <col min="1046" max="1046" width="8.5703125" style="1" bestFit="1" customWidth="1"/>
    <col min="1047" max="1047" width="7.85546875" style="1" bestFit="1" customWidth="1"/>
    <col min="1048" max="1048" width="10.28515625" style="1" bestFit="1" customWidth="1"/>
    <col min="1049" max="1049" width="11.85546875" style="1" bestFit="1" customWidth="1"/>
    <col min="1050" max="1050" width="11.7109375" style="1" bestFit="1" customWidth="1"/>
    <col min="1051" max="1051" width="13.140625" style="1" bestFit="1" customWidth="1"/>
    <col min="1052" max="1052" width="5.5703125" style="1" bestFit="1" customWidth="1"/>
    <col min="1053" max="1053" width="10" style="1" bestFit="1" customWidth="1"/>
    <col min="1054" max="1055" width="14" style="1" bestFit="1" customWidth="1"/>
    <col min="1056" max="1057" width="13.140625" style="1" bestFit="1" customWidth="1"/>
    <col min="1058" max="1058" width="14" style="1" bestFit="1" customWidth="1"/>
    <col min="1059" max="1062" width="9.28515625" style="1" bestFit="1" customWidth="1"/>
    <col min="1063" max="1064" width="11.7109375" style="1" bestFit="1" customWidth="1"/>
    <col min="1065" max="1065" width="9.28515625" style="1" bestFit="1" customWidth="1"/>
    <col min="1066" max="1066" width="11.7109375" style="1" bestFit="1" customWidth="1"/>
    <col min="1067" max="1067" width="13.140625" style="1" bestFit="1" customWidth="1"/>
    <col min="1068" max="1069" width="11.7109375" style="1" bestFit="1" customWidth="1"/>
    <col min="1070" max="1070" width="9.28515625" style="1" bestFit="1" customWidth="1"/>
    <col min="1071" max="1071" width="13.140625" style="1" bestFit="1" customWidth="1"/>
    <col min="1072" max="1072" width="9.28515625" style="1" bestFit="1" customWidth="1"/>
    <col min="1073" max="1074" width="13.140625" style="1" bestFit="1" customWidth="1"/>
    <col min="1075" max="1075" width="14.85546875" style="1" bestFit="1" customWidth="1"/>
    <col min="1076" max="1280" width="9.140625" style="1"/>
    <col min="1281" max="1281" width="9.28515625" style="1" customWidth="1"/>
    <col min="1282" max="1282" width="8.85546875" style="1" bestFit="1" customWidth="1"/>
    <col min="1283" max="1283" width="8.7109375" style="1" bestFit="1" customWidth="1"/>
    <col min="1284" max="1284" width="8.85546875" style="1" bestFit="1" customWidth="1"/>
    <col min="1285" max="1285" width="8" style="1" bestFit="1" customWidth="1"/>
    <col min="1286" max="1286" width="9" style="1" bestFit="1" customWidth="1"/>
    <col min="1287" max="1287" width="10.140625" style="1" customWidth="1"/>
    <col min="1288" max="1288" width="11" style="1" bestFit="1" customWidth="1"/>
    <col min="1289" max="1290" width="10.5703125" style="1" bestFit="1" customWidth="1"/>
    <col min="1291" max="1291" width="9.85546875" style="1" customWidth="1"/>
    <col min="1292" max="1292" width="11.5703125" style="1" customWidth="1"/>
    <col min="1293" max="1293" width="11.42578125" style="1" customWidth="1"/>
    <col min="1294" max="1294" width="10.140625" style="1" customWidth="1"/>
    <col min="1295" max="1295" width="10.28515625" style="1" bestFit="1" customWidth="1"/>
    <col min="1296" max="1296" width="12.140625" style="1" bestFit="1" customWidth="1"/>
    <col min="1297" max="1297" width="12" style="1" bestFit="1" customWidth="1"/>
    <col min="1298" max="1298" width="12.140625" style="1" customWidth="1"/>
    <col min="1299" max="1299" width="10.85546875" style="1" customWidth="1"/>
    <col min="1300" max="1300" width="8.85546875" style="1" bestFit="1" customWidth="1"/>
    <col min="1301" max="1301" width="9" style="1" bestFit="1" customWidth="1"/>
    <col min="1302" max="1302" width="8.5703125" style="1" bestFit="1" customWidth="1"/>
    <col min="1303" max="1303" width="7.85546875" style="1" bestFit="1" customWidth="1"/>
    <col min="1304" max="1304" width="10.28515625" style="1" bestFit="1" customWidth="1"/>
    <col min="1305" max="1305" width="11.85546875" style="1" bestFit="1" customWidth="1"/>
    <col min="1306" max="1306" width="11.7109375" style="1" bestFit="1" customWidth="1"/>
    <col min="1307" max="1307" width="13.140625" style="1" bestFit="1" customWidth="1"/>
    <col min="1308" max="1308" width="5.5703125" style="1" bestFit="1" customWidth="1"/>
    <col min="1309" max="1309" width="10" style="1" bestFit="1" customWidth="1"/>
    <col min="1310" max="1311" width="14" style="1" bestFit="1" customWidth="1"/>
    <col min="1312" max="1313" width="13.140625" style="1" bestFit="1" customWidth="1"/>
    <col min="1314" max="1314" width="14" style="1" bestFit="1" customWidth="1"/>
    <col min="1315" max="1318" width="9.28515625" style="1" bestFit="1" customWidth="1"/>
    <col min="1319" max="1320" width="11.7109375" style="1" bestFit="1" customWidth="1"/>
    <col min="1321" max="1321" width="9.28515625" style="1" bestFit="1" customWidth="1"/>
    <col min="1322" max="1322" width="11.7109375" style="1" bestFit="1" customWidth="1"/>
    <col min="1323" max="1323" width="13.140625" style="1" bestFit="1" customWidth="1"/>
    <col min="1324" max="1325" width="11.7109375" style="1" bestFit="1" customWidth="1"/>
    <col min="1326" max="1326" width="9.28515625" style="1" bestFit="1" customWidth="1"/>
    <col min="1327" max="1327" width="13.140625" style="1" bestFit="1" customWidth="1"/>
    <col min="1328" max="1328" width="9.28515625" style="1" bestFit="1" customWidth="1"/>
    <col min="1329" max="1330" width="13.140625" style="1" bestFit="1" customWidth="1"/>
    <col min="1331" max="1331" width="14.85546875" style="1" bestFit="1" customWidth="1"/>
    <col min="1332" max="1536" width="9.140625" style="1"/>
    <col min="1537" max="1537" width="9.28515625" style="1" customWidth="1"/>
    <col min="1538" max="1538" width="8.85546875" style="1" bestFit="1" customWidth="1"/>
    <col min="1539" max="1539" width="8.7109375" style="1" bestFit="1" customWidth="1"/>
    <col min="1540" max="1540" width="8.85546875" style="1" bestFit="1" customWidth="1"/>
    <col min="1541" max="1541" width="8" style="1" bestFit="1" customWidth="1"/>
    <col min="1542" max="1542" width="9" style="1" bestFit="1" customWidth="1"/>
    <col min="1543" max="1543" width="10.140625" style="1" customWidth="1"/>
    <col min="1544" max="1544" width="11" style="1" bestFit="1" customWidth="1"/>
    <col min="1545" max="1546" width="10.5703125" style="1" bestFit="1" customWidth="1"/>
    <col min="1547" max="1547" width="9.85546875" style="1" customWidth="1"/>
    <col min="1548" max="1548" width="11.5703125" style="1" customWidth="1"/>
    <col min="1549" max="1549" width="11.42578125" style="1" customWidth="1"/>
    <col min="1550" max="1550" width="10.140625" style="1" customWidth="1"/>
    <col min="1551" max="1551" width="10.28515625" style="1" bestFit="1" customWidth="1"/>
    <col min="1552" max="1552" width="12.140625" style="1" bestFit="1" customWidth="1"/>
    <col min="1553" max="1553" width="12" style="1" bestFit="1" customWidth="1"/>
    <col min="1554" max="1554" width="12.140625" style="1" customWidth="1"/>
    <col min="1555" max="1555" width="10.85546875" style="1" customWidth="1"/>
    <col min="1556" max="1556" width="8.85546875" style="1" bestFit="1" customWidth="1"/>
    <col min="1557" max="1557" width="9" style="1" bestFit="1" customWidth="1"/>
    <col min="1558" max="1558" width="8.5703125" style="1" bestFit="1" customWidth="1"/>
    <col min="1559" max="1559" width="7.85546875" style="1" bestFit="1" customWidth="1"/>
    <col min="1560" max="1560" width="10.28515625" style="1" bestFit="1" customWidth="1"/>
    <col min="1561" max="1561" width="11.85546875" style="1" bestFit="1" customWidth="1"/>
    <col min="1562" max="1562" width="11.7109375" style="1" bestFit="1" customWidth="1"/>
    <col min="1563" max="1563" width="13.140625" style="1" bestFit="1" customWidth="1"/>
    <col min="1564" max="1564" width="5.5703125" style="1" bestFit="1" customWidth="1"/>
    <col min="1565" max="1565" width="10" style="1" bestFit="1" customWidth="1"/>
    <col min="1566" max="1567" width="14" style="1" bestFit="1" customWidth="1"/>
    <col min="1568" max="1569" width="13.140625" style="1" bestFit="1" customWidth="1"/>
    <col min="1570" max="1570" width="14" style="1" bestFit="1" customWidth="1"/>
    <col min="1571" max="1574" width="9.28515625" style="1" bestFit="1" customWidth="1"/>
    <col min="1575" max="1576" width="11.7109375" style="1" bestFit="1" customWidth="1"/>
    <col min="1577" max="1577" width="9.28515625" style="1" bestFit="1" customWidth="1"/>
    <col min="1578" max="1578" width="11.7109375" style="1" bestFit="1" customWidth="1"/>
    <col min="1579" max="1579" width="13.140625" style="1" bestFit="1" customWidth="1"/>
    <col min="1580" max="1581" width="11.7109375" style="1" bestFit="1" customWidth="1"/>
    <col min="1582" max="1582" width="9.28515625" style="1" bestFit="1" customWidth="1"/>
    <col min="1583" max="1583" width="13.140625" style="1" bestFit="1" customWidth="1"/>
    <col min="1584" max="1584" width="9.28515625" style="1" bestFit="1" customWidth="1"/>
    <col min="1585" max="1586" width="13.140625" style="1" bestFit="1" customWidth="1"/>
    <col min="1587" max="1587" width="14.85546875" style="1" bestFit="1" customWidth="1"/>
    <col min="1588" max="1792" width="9.140625" style="1"/>
    <col min="1793" max="1793" width="9.28515625" style="1" customWidth="1"/>
    <col min="1794" max="1794" width="8.85546875" style="1" bestFit="1" customWidth="1"/>
    <col min="1795" max="1795" width="8.7109375" style="1" bestFit="1" customWidth="1"/>
    <col min="1796" max="1796" width="8.85546875" style="1" bestFit="1" customWidth="1"/>
    <col min="1797" max="1797" width="8" style="1" bestFit="1" customWidth="1"/>
    <col min="1798" max="1798" width="9" style="1" bestFit="1" customWidth="1"/>
    <col min="1799" max="1799" width="10.140625" style="1" customWidth="1"/>
    <col min="1800" max="1800" width="11" style="1" bestFit="1" customWidth="1"/>
    <col min="1801" max="1802" width="10.5703125" style="1" bestFit="1" customWidth="1"/>
    <col min="1803" max="1803" width="9.85546875" style="1" customWidth="1"/>
    <col min="1804" max="1804" width="11.5703125" style="1" customWidth="1"/>
    <col min="1805" max="1805" width="11.42578125" style="1" customWidth="1"/>
    <col min="1806" max="1806" width="10.140625" style="1" customWidth="1"/>
    <col min="1807" max="1807" width="10.28515625" style="1" bestFit="1" customWidth="1"/>
    <col min="1808" max="1808" width="12.140625" style="1" bestFit="1" customWidth="1"/>
    <col min="1809" max="1809" width="12" style="1" bestFit="1" customWidth="1"/>
    <col min="1810" max="1810" width="12.140625" style="1" customWidth="1"/>
    <col min="1811" max="1811" width="10.85546875" style="1" customWidth="1"/>
    <col min="1812" max="1812" width="8.85546875" style="1" bestFit="1" customWidth="1"/>
    <col min="1813" max="1813" width="9" style="1" bestFit="1" customWidth="1"/>
    <col min="1814" max="1814" width="8.5703125" style="1" bestFit="1" customWidth="1"/>
    <col min="1815" max="1815" width="7.85546875" style="1" bestFit="1" customWidth="1"/>
    <col min="1816" max="1816" width="10.28515625" style="1" bestFit="1" customWidth="1"/>
    <col min="1817" max="1817" width="11.85546875" style="1" bestFit="1" customWidth="1"/>
    <col min="1818" max="1818" width="11.7109375" style="1" bestFit="1" customWidth="1"/>
    <col min="1819" max="1819" width="13.140625" style="1" bestFit="1" customWidth="1"/>
    <col min="1820" max="1820" width="5.5703125" style="1" bestFit="1" customWidth="1"/>
    <col min="1821" max="1821" width="10" style="1" bestFit="1" customWidth="1"/>
    <col min="1822" max="1823" width="14" style="1" bestFit="1" customWidth="1"/>
    <col min="1824" max="1825" width="13.140625" style="1" bestFit="1" customWidth="1"/>
    <col min="1826" max="1826" width="14" style="1" bestFit="1" customWidth="1"/>
    <col min="1827" max="1830" width="9.28515625" style="1" bestFit="1" customWidth="1"/>
    <col min="1831" max="1832" width="11.7109375" style="1" bestFit="1" customWidth="1"/>
    <col min="1833" max="1833" width="9.28515625" style="1" bestFit="1" customWidth="1"/>
    <col min="1834" max="1834" width="11.7109375" style="1" bestFit="1" customWidth="1"/>
    <col min="1835" max="1835" width="13.140625" style="1" bestFit="1" customWidth="1"/>
    <col min="1836" max="1837" width="11.7109375" style="1" bestFit="1" customWidth="1"/>
    <col min="1838" max="1838" width="9.28515625" style="1" bestFit="1" customWidth="1"/>
    <col min="1839" max="1839" width="13.140625" style="1" bestFit="1" customWidth="1"/>
    <col min="1840" max="1840" width="9.28515625" style="1" bestFit="1" customWidth="1"/>
    <col min="1841" max="1842" width="13.140625" style="1" bestFit="1" customWidth="1"/>
    <col min="1843" max="1843" width="14.85546875" style="1" bestFit="1" customWidth="1"/>
    <col min="1844" max="2048" width="9.140625" style="1"/>
    <col min="2049" max="2049" width="9.28515625" style="1" customWidth="1"/>
    <col min="2050" max="2050" width="8.85546875" style="1" bestFit="1" customWidth="1"/>
    <col min="2051" max="2051" width="8.7109375" style="1" bestFit="1" customWidth="1"/>
    <col min="2052" max="2052" width="8.85546875" style="1" bestFit="1" customWidth="1"/>
    <col min="2053" max="2053" width="8" style="1" bestFit="1" customWidth="1"/>
    <col min="2054" max="2054" width="9" style="1" bestFit="1" customWidth="1"/>
    <col min="2055" max="2055" width="10.140625" style="1" customWidth="1"/>
    <col min="2056" max="2056" width="11" style="1" bestFit="1" customWidth="1"/>
    <col min="2057" max="2058" width="10.5703125" style="1" bestFit="1" customWidth="1"/>
    <col min="2059" max="2059" width="9.85546875" style="1" customWidth="1"/>
    <col min="2060" max="2060" width="11.5703125" style="1" customWidth="1"/>
    <col min="2061" max="2061" width="11.42578125" style="1" customWidth="1"/>
    <col min="2062" max="2062" width="10.140625" style="1" customWidth="1"/>
    <col min="2063" max="2063" width="10.28515625" style="1" bestFit="1" customWidth="1"/>
    <col min="2064" max="2064" width="12.140625" style="1" bestFit="1" customWidth="1"/>
    <col min="2065" max="2065" width="12" style="1" bestFit="1" customWidth="1"/>
    <col min="2066" max="2066" width="12.140625" style="1" customWidth="1"/>
    <col min="2067" max="2067" width="10.85546875" style="1" customWidth="1"/>
    <col min="2068" max="2068" width="8.85546875" style="1" bestFit="1" customWidth="1"/>
    <col min="2069" max="2069" width="9" style="1" bestFit="1" customWidth="1"/>
    <col min="2070" max="2070" width="8.5703125" style="1" bestFit="1" customWidth="1"/>
    <col min="2071" max="2071" width="7.85546875" style="1" bestFit="1" customWidth="1"/>
    <col min="2072" max="2072" width="10.28515625" style="1" bestFit="1" customWidth="1"/>
    <col min="2073" max="2073" width="11.85546875" style="1" bestFit="1" customWidth="1"/>
    <col min="2074" max="2074" width="11.7109375" style="1" bestFit="1" customWidth="1"/>
    <col min="2075" max="2075" width="13.140625" style="1" bestFit="1" customWidth="1"/>
    <col min="2076" max="2076" width="5.5703125" style="1" bestFit="1" customWidth="1"/>
    <col min="2077" max="2077" width="10" style="1" bestFit="1" customWidth="1"/>
    <col min="2078" max="2079" width="14" style="1" bestFit="1" customWidth="1"/>
    <col min="2080" max="2081" width="13.140625" style="1" bestFit="1" customWidth="1"/>
    <col min="2082" max="2082" width="14" style="1" bestFit="1" customWidth="1"/>
    <col min="2083" max="2086" width="9.28515625" style="1" bestFit="1" customWidth="1"/>
    <col min="2087" max="2088" width="11.7109375" style="1" bestFit="1" customWidth="1"/>
    <col min="2089" max="2089" width="9.28515625" style="1" bestFit="1" customWidth="1"/>
    <col min="2090" max="2090" width="11.7109375" style="1" bestFit="1" customWidth="1"/>
    <col min="2091" max="2091" width="13.140625" style="1" bestFit="1" customWidth="1"/>
    <col min="2092" max="2093" width="11.7109375" style="1" bestFit="1" customWidth="1"/>
    <col min="2094" max="2094" width="9.28515625" style="1" bestFit="1" customWidth="1"/>
    <col min="2095" max="2095" width="13.140625" style="1" bestFit="1" customWidth="1"/>
    <col min="2096" max="2096" width="9.28515625" style="1" bestFit="1" customWidth="1"/>
    <col min="2097" max="2098" width="13.140625" style="1" bestFit="1" customWidth="1"/>
    <col min="2099" max="2099" width="14.85546875" style="1" bestFit="1" customWidth="1"/>
    <col min="2100" max="2304" width="9.140625" style="1"/>
    <col min="2305" max="2305" width="9.28515625" style="1" customWidth="1"/>
    <col min="2306" max="2306" width="8.85546875" style="1" bestFit="1" customWidth="1"/>
    <col min="2307" max="2307" width="8.7109375" style="1" bestFit="1" customWidth="1"/>
    <col min="2308" max="2308" width="8.85546875" style="1" bestFit="1" customWidth="1"/>
    <col min="2309" max="2309" width="8" style="1" bestFit="1" customWidth="1"/>
    <col min="2310" max="2310" width="9" style="1" bestFit="1" customWidth="1"/>
    <col min="2311" max="2311" width="10.140625" style="1" customWidth="1"/>
    <col min="2312" max="2312" width="11" style="1" bestFit="1" customWidth="1"/>
    <col min="2313" max="2314" width="10.5703125" style="1" bestFit="1" customWidth="1"/>
    <col min="2315" max="2315" width="9.85546875" style="1" customWidth="1"/>
    <col min="2316" max="2316" width="11.5703125" style="1" customWidth="1"/>
    <col min="2317" max="2317" width="11.42578125" style="1" customWidth="1"/>
    <col min="2318" max="2318" width="10.140625" style="1" customWidth="1"/>
    <col min="2319" max="2319" width="10.28515625" style="1" bestFit="1" customWidth="1"/>
    <col min="2320" max="2320" width="12.140625" style="1" bestFit="1" customWidth="1"/>
    <col min="2321" max="2321" width="12" style="1" bestFit="1" customWidth="1"/>
    <col min="2322" max="2322" width="12.140625" style="1" customWidth="1"/>
    <col min="2323" max="2323" width="10.85546875" style="1" customWidth="1"/>
    <col min="2324" max="2324" width="8.85546875" style="1" bestFit="1" customWidth="1"/>
    <col min="2325" max="2325" width="9" style="1" bestFit="1" customWidth="1"/>
    <col min="2326" max="2326" width="8.5703125" style="1" bestFit="1" customWidth="1"/>
    <col min="2327" max="2327" width="7.85546875" style="1" bestFit="1" customWidth="1"/>
    <col min="2328" max="2328" width="10.28515625" style="1" bestFit="1" customWidth="1"/>
    <col min="2329" max="2329" width="11.85546875" style="1" bestFit="1" customWidth="1"/>
    <col min="2330" max="2330" width="11.7109375" style="1" bestFit="1" customWidth="1"/>
    <col min="2331" max="2331" width="13.140625" style="1" bestFit="1" customWidth="1"/>
    <col min="2332" max="2332" width="5.5703125" style="1" bestFit="1" customWidth="1"/>
    <col min="2333" max="2333" width="10" style="1" bestFit="1" customWidth="1"/>
    <col min="2334" max="2335" width="14" style="1" bestFit="1" customWidth="1"/>
    <col min="2336" max="2337" width="13.140625" style="1" bestFit="1" customWidth="1"/>
    <col min="2338" max="2338" width="14" style="1" bestFit="1" customWidth="1"/>
    <col min="2339" max="2342" width="9.28515625" style="1" bestFit="1" customWidth="1"/>
    <col min="2343" max="2344" width="11.7109375" style="1" bestFit="1" customWidth="1"/>
    <col min="2345" max="2345" width="9.28515625" style="1" bestFit="1" customWidth="1"/>
    <col min="2346" max="2346" width="11.7109375" style="1" bestFit="1" customWidth="1"/>
    <col min="2347" max="2347" width="13.140625" style="1" bestFit="1" customWidth="1"/>
    <col min="2348" max="2349" width="11.7109375" style="1" bestFit="1" customWidth="1"/>
    <col min="2350" max="2350" width="9.28515625" style="1" bestFit="1" customWidth="1"/>
    <col min="2351" max="2351" width="13.140625" style="1" bestFit="1" customWidth="1"/>
    <col min="2352" max="2352" width="9.28515625" style="1" bestFit="1" customWidth="1"/>
    <col min="2353" max="2354" width="13.140625" style="1" bestFit="1" customWidth="1"/>
    <col min="2355" max="2355" width="14.85546875" style="1" bestFit="1" customWidth="1"/>
    <col min="2356" max="2560" width="9.140625" style="1"/>
    <col min="2561" max="2561" width="9.28515625" style="1" customWidth="1"/>
    <col min="2562" max="2562" width="8.85546875" style="1" bestFit="1" customWidth="1"/>
    <col min="2563" max="2563" width="8.7109375" style="1" bestFit="1" customWidth="1"/>
    <col min="2564" max="2564" width="8.85546875" style="1" bestFit="1" customWidth="1"/>
    <col min="2565" max="2565" width="8" style="1" bestFit="1" customWidth="1"/>
    <col min="2566" max="2566" width="9" style="1" bestFit="1" customWidth="1"/>
    <col min="2567" max="2567" width="10.140625" style="1" customWidth="1"/>
    <col min="2568" max="2568" width="11" style="1" bestFit="1" customWidth="1"/>
    <col min="2569" max="2570" width="10.5703125" style="1" bestFit="1" customWidth="1"/>
    <col min="2571" max="2571" width="9.85546875" style="1" customWidth="1"/>
    <col min="2572" max="2572" width="11.5703125" style="1" customWidth="1"/>
    <col min="2573" max="2573" width="11.42578125" style="1" customWidth="1"/>
    <col min="2574" max="2574" width="10.140625" style="1" customWidth="1"/>
    <col min="2575" max="2575" width="10.28515625" style="1" bestFit="1" customWidth="1"/>
    <col min="2576" max="2576" width="12.140625" style="1" bestFit="1" customWidth="1"/>
    <col min="2577" max="2577" width="12" style="1" bestFit="1" customWidth="1"/>
    <col min="2578" max="2578" width="12.140625" style="1" customWidth="1"/>
    <col min="2579" max="2579" width="10.85546875" style="1" customWidth="1"/>
    <col min="2580" max="2580" width="8.85546875" style="1" bestFit="1" customWidth="1"/>
    <col min="2581" max="2581" width="9" style="1" bestFit="1" customWidth="1"/>
    <col min="2582" max="2582" width="8.5703125" style="1" bestFit="1" customWidth="1"/>
    <col min="2583" max="2583" width="7.85546875" style="1" bestFit="1" customWidth="1"/>
    <col min="2584" max="2584" width="10.28515625" style="1" bestFit="1" customWidth="1"/>
    <col min="2585" max="2585" width="11.85546875" style="1" bestFit="1" customWidth="1"/>
    <col min="2586" max="2586" width="11.7109375" style="1" bestFit="1" customWidth="1"/>
    <col min="2587" max="2587" width="13.140625" style="1" bestFit="1" customWidth="1"/>
    <col min="2588" max="2588" width="5.5703125" style="1" bestFit="1" customWidth="1"/>
    <col min="2589" max="2589" width="10" style="1" bestFit="1" customWidth="1"/>
    <col min="2590" max="2591" width="14" style="1" bestFit="1" customWidth="1"/>
    <col min="2592" max="2593" width="13.140625" style="1" bestFit="1" customWidth="1"/>
    <col min="2594" max="2594" width="14" style="1" bestFit="1" customWidth="1"/>
    <col min="2595" max="2598" width="9.28515625" style="1" bestFit="1" customWidth="1"/>
    <col min="2599" max="2600" width="11.7109375" style="1" bestFit="1" customWidth="1"/>
    <col min="2601" max="2601" width="9.28515625" style="1" bestFit="1" customWidth="1"/>
    <col min="2602" max="2602" width="11.7109375" style="1" bestFit="1" customWidth="1"/>
    <col min="2603" max="2603" width="13.140625" style="1" bestFit="1" customWidth="1"/>
    <col min="2604" max="2605" width="11.7109375" style="1" bestFit="1" customWidth="1"/>
    <col min="2606" max="2606" width="9.28515625" style="1" bestFit="1" customWidth="1"/>
    <col min="2607" max="2607" width="13.140625" style="1" bestFit="1" customWidth="1"/>
    <col min="2608" max="2608" width="9.28515625" style="1" bestFit="1" customWidth="1"/>
    <col min="2609" max="2610" width="13.140625" style="1" bestFit="1" customWidth="1"/>
    <col min="2611" max="2611" width="14.85546875" style="1" bestFit="1" customWidth="1"/>
    <col min="2612" max="2816" width="9.140625" style="1"/>
    <col min="2817" max="2817" width="9.28515625" style="1" customWidth="1"/>
    <col min="2818" max="2818" width="8.85546875" style="1" bestFit="1" customWidth="1"/>
    <col min="2819" max="2819" width="8.7109375" style="1" bestFit="1" customWidth="1"/>
    <col min="2820" max="2820" width="8.85546875" style="1" bestFit="1" customWidth="1"/>
    <col min="2821" max="2821" width="8" style="1" bestFit="1" customWidth="1"/>
    <col min="2822" max="2822" width="9" style="1" bestFit="1" customWidth="1"/>
    <col min="2823" max="2823" width="10.140625" style="1" customWidth="1"/>
    <col min="2824" max="2824" width="11" style="1" bestFit="1" customWidth="1"/>
    <col min="2825" max="2826" width="10.5703125" style="1" bestFit="1" customWidth="1"/>
    <col min="2827" max="2827" width="9.85546875" style="1" customWidth="1"/>
    <col min="2828" max="2828" width="11.5703125" style="1" customWidth="1"/>
    <col min="2829" max="2829" width="11.42578125" style="1" customWidth="1"/>
    <col min="2830" max="2830" width="10.140625" style="1" customWidth="1"/>
    <col min="2831" max="2831" width="10.28515625" style="1" bestFit="1" customWidth="1"/>
    <col min="2832" max="2832" width="12.140625" style="1" bestFit="1" customWidth="1"/>
    <col min="2833" max="2833" width="12" style="1" bestFit="1" customWidth="1"/>
    <col min="2834" max="2834" width="12.140625" style="1" customWidth="1"/>
    <col min="2835" max="2835" width="10.85546875" style="1" customWidth="1"/>
    <col min="2836" max="2836" width="8.85546875" style="1" bestFit="1" customWidth="1"/>
    <col min="2837" max="2837" width="9" style="1" bestFit="1" customWidth="1"/>
    <col min="2838" max="2838" width="8.5703125" style="1" bestFit="1" customWidth="1"/>
    <col min="2839" max="2839" width="7.85546875" style="1" bestFit="1" customWidth="1"/>
    <col min="2840" max="2840" width="10.28515625" style="1" bestFit="1" customWidth="1"/>
    <col min="2841" max="2841" width="11.85546875" style="1" bestFit="1" customWidth="1"/>
    <col min="2842" max="2842" width="11.7109375" style="1" bestFit="1" customWidth="1"/>
    <col min="2843" max="2843" width="13.140625" style="1" bestFit="1" customWidth="1"/>
    <col min="2844" max="2844" width="5.5703125" style="1" bestFit="1" customWidth="1"/>
    <col min="2845" max="2845" width="10" style="1" bestFit="1" customWidth="1"/>
    <col min="2846" max="2847" width="14" style="1" bestFit="1" customWidth="1"/>
    <col min="2848" max="2849" width="13.140625" style="1" bestFit="1" customWidth="1"/>
    <col min="2850" max="2850" width="14" style="1" bestFit="1" customWidth="1"/>
    <col min="2851" max="2854" width="9.28515625" style="1" bestFit="1" customWidth="1"/>
    <col min="2855" max="2856" width="11.7109375" style="1" bestFit="1" customWidth="1"/>
    <col min="2857" max="2857" width="9.28515625" style="1" bestFit="1" customWidth="1"/>
    <col min="2858" max="2858" width="11.7109375" style="1" bestFit="1" customWidth="1"/>
    <col min="2859" max="2859" width="13.140625" style="1" bestFit="1" customWidth="1"/>
    <col min="2860" max="2861" width="11.7109375" style="1" bestFit="1" customWidth="1"/>
    <col min="2862" max="2862" width="9.28515625" style="1" bestFit="1" customWidth="1"/>
    <col min="2863" max="2863" width="13.140625" style="1" bestFit="1" customWidth="1"/>
    <col min="2864" max="2864" width="9.28515625" style="1" bestFit="1" customWidth="1"/>
    <col min="2865" max="2866" width="13.140625" style="1" bestFit="1" customWidth="1"/>
    <col min="2867" max="2867" width="14.85546875" style="1" bestFit="1" customWidth="1"/>
    <col min="2868" max="3072" width="9.140625" style="1"/>
    <col min="3073" max="3073" width="9.28515625" style="1" customWidth="1"/>
    <col min="3074" max="3074" width="8.85546875" style="1" bestFit="1" customWidth="1"/>
    <col min="3075" max="3075" width="8.7109375" style="1" bestFit="1" customWidth="1"/>
    <col min="3076" max="3076" width="8.85546875" style="1" bestFit="1" customWidth="1"/>
    <col min="3077" max="3077" width="8" style="1" bestFit="1" customWidth="1"/>
    <col min="3078" max="3078" width="9" style="1" bestFit="1" customWidth="1"/>
    <col min="3079" max="3079" width="10.140625" style="1" customWidth="1"/>
    <col min="3080" max="3080" width="11" style="1" bestFit="1" customWidth="1"/>
    <col min="3081" max="3082" width="10.5703125" style="1" bestFit="1" customWidth="1"/>
    <col min="3083" max="3083" width="9.85546875" style="1" customWidth="1"/>
    <col min="3084" max="3084" width="11.5703125" style="1" customWidth="1"/>
    <col min="3085" max="3085" width="11.42578125" style="1" customWidth="1"/>
    <col min="3086" max="3086" width="10.140625" style="1" customWidth="1"/>
    <col min="3087" max="3087" width="10.28515625" style="1" bestFit="1" customWidth="1"/>
    <col min="3088" max="3088" width="12.140625" style="1" bestFit="1" customWidth="1"/>
    <col min="3089" max="3089" width="12" style="1" bestFit="1" customWidth="1"/>
    <col min="3090" max="3090" width="12.140625" style="1" customWidth="1"/>
    <col min="3091" max="3091" width="10.85546875" style="1" customWidth="1"/>
    <col min="3092" max="3092" width="8.85546875" style="1" bestFit="1" customWidth="1"/>
    <col min="3093" max="3093" width="9" style="1" bestFit="1" customWidth="1"/>
    <col min="3094" max="3094" width="8.5703125" style="1" bestFit="1" customWidth="1"/>
    <col min="3095" max="3095" width="7.85546875" style="1" bestFit="1" customWidth="1"/>
    <col min="3096" max="3096" width="10.28515625" style="1" bestFit="1" customWidth="1"/>
    <col min="3097" max="3097" width="11.85546875" style="1" bestFit="1" customWidth="1"/>
    <col min="3098" max="3098" width="11.7109375" style="1" bestFit="1" customWidth="1"/>
    <col min="3099" max="3099" width="13.140625" style="1" bestFit="1" customWidth="1"/>
    <col min="3100" max="3100" width="5.5703125" style="1" bestFit="1" customWidth="1"/>
    <col min="3101" max="3101" width="10" style="1" bestFit="1" customWidth="1"/>
    <col min="3102" max="3103" width="14" style="1" bestFit="1" customWidth="1"/>
    <col min="3104" max="3105" width="13.140625" style="1" bestFit="1" customWidth="1"/>
    <col min="3106" max="3106" width="14" style="1" bestFit="1" customWidth="1"/>
    <col min="3107" max="3110" width="9.28515625" style="1" bestFit="1" customWidth="1"/>
    <col min="3111" max="3112" width="11.7109375" style="1" bestFit="1" customWidth="1"/>
    <col min="3113" max="3113" width="9.28515625" style="1" bestFit="1" customWidth="1"/>
    <col min="3114" max="3114" width="11.7109375" style="1" bestFit="1" customWidth="1"/>
    <col min="3115" max="3115" width="13.140625" style="1" bestFit="1" customWidth="1"/>
    <col min="3116" max="3117" width="11.7109375" style="1" bestFit="1" customWidth="1"/>
    <col min="3118" max="3118" width="9.28515625" style="1" bestFit="1" customWidth="1"/>
    <col min="3119" max="3119" width="13.140625" style="1" bestFit="1" customWidth="1"/>
    <col min="3120" max="3120" width="9.28515625" style="1" bestFit="1" customWidth="1"/>
    <col min="3121" max="3122" width="13.140625" style="1" bestFit="1" customWidth="1"/>
    <col min="3123" max="3123" width="14.85546875" style="1" bestFit="1" customWidth="1"/>
    <col min="3124" max="3328" width="9.140625" style="1"/>
    <col min="3329" max="3329" width="9.28515625" style="1" customWidth="1"/>
    <col min="3330" max="3330" width="8.85546875" style="1" bestFit="1" customWidth="1"/>
    <col min="3331" max="3331" width="8.7109375" style="1" bestFit="1" customWidth="1"/>
    <col min="3332" max="3332" width="8.85546875" style="1" bestFit="1" customWidth="1"/>
    <col min="3333" max="3333" width="8" style="1" bestFit="1" customWidth="1"/>
    <col min="3334" max="3334" width="9" style="1" bestFit="1" customWidth="1"/>
    <col min="3335" max="3335" width="10.140625" style="1" customWidth="1"/>
    <col min="3336" max="3336" width="11" style="1" bestFit="1" customWidth="1"/>
    <col min="3337" max="3338" width="10.5703125" style="1" bestFit="1" customWidth="1"/>
    <col min="3339" max="3339" width="9.85546875" style="1" customWidth="1"/>
    <col min="3340" max="3340" width="11.5703125" style="1" customWidth="1"/>
    <col min="3341" max="3341" width="11.42578125" style="1" customWidth="1"/>
    <col min="3342" max="3342" width="10.140625" style="1" customWidth="1"/>
    <col min="3343" max="3343" width="10.28515625" style="1" bestFit="1" customWidth="1"/>
    <col min="3344" max="3344" width="12.140625" style="1" bestFit="1" customWidth="1"/>
    <col min="3345" max="3345" width="12" style="1" bestFit="1" customWidth="1"/>
    <col min="3346" max="3346" width="12.140625" style="1" customWidth="1"/>
    <col min="3347" max="3347" width="10.85546875" style="1" customWidth="1"/>
    <col min="3348" max="3348" width="8.85546875" style="1" bestFit="1" customWidth="1"/>
    <col min="3349" max="3349" width="9" style="1" bestFit="1" customWidth="1"/>
    <col min="3350" max="3350" width="8.5703125" style="1" bestFit="1" customWidth="1"/>
    <col min="3351" max="3351" width="7.85546875" style="1" bestFit="1" customWidth="1"/>
    <col min="3352" max="3352" width="10.28515625" style="1" bestFit="1" customWidth="1"/>
    <col min="3353" max="3353" width="11.85546875" style="1" bestFit="1" customWidth="1"/>
    <col min="3354" max="3354" width="11.7109375" style="1" bestFit="1" customWidth="1"/>
    <col min="3355" max="3355" width="13.140625" style="1" bestFit="1" customWidth="1"/>
    <col min="3356" max="3356" width="5.5703125" style="1" bestFit="1" customWidth="1"/>
    <col min="3357" max="3357" width="10" style="1" bestFit="1" customWidth="1"/>
    <col min="3358" max="3359" width="14" style="1" bestFit="1" customWidth="1"/>
    <col min="3360" max="3361" width="13.140625" style="1" bestFit="1" customWidth="1"/>
    <col min="3362" max="3362" width="14" style="1" bestFit="1" customWidth="1"/>
    <col min="3363" max="3366" width="9.28515625" style="1" bestFit="1" customWidth="1"/>
    <col min="3367" max="3368" width="11.7109375" style="1" bestFit="1" customWidth="1"/>
    <col min="3369" max="3369" width="9.28515625" style="1" bestFit="1" customWidth="1"/>
    <col min="3370" max="3370" width="11.7109375" style="1" bestFit="1" customWidth="1"/>
    <col min="3371" max="3371" width="13.140625" style="1" bestFit="1" customWidth="1"/>
    <col min="3372" max="3373" width="11.7109375" style="1" bestFit="1" customWidth="1"/>
    <col min="3374" max="3374" width="9.28515625" style="1" bestFit="1" customWidth="1"/>
    <col min="3375" max="3375" width="13.140625" style="1" bestFit="1" customWidth="1"/>
    <col min="3376" max="3376" width="9.28515625" style="1" bestFit="1" customWidth="1"/>
    <col min="3377" max="3378" width="13.140625" style="1" bestFit="1" customWidth="1"/>
    <col min="3379" max="3379" width="14.85546875" style="1" bestFit="1" customWidth="1"/>
    <col min="3380" max="3584" width="9.140625" style="1"/>
    <col min="3585" max="3585" width="9.28515625" style="1" customWidth="1"/>
    <col min="3586" max="3586" width="8.85546875" style="1" bestFit="1" customWidth="1"/>
    <col min="3587" max="3587" width="8.7109375" style="1" bestFit="1" customWidth="1"/>
    <col min="3588" max="3588" width="8.85546875" style="1" bestFit="1" customWidth="1"/>
    <col min="3589" max="3589" width="8" style="1" bestFit="1" customWidth="1"/>
    <col min="3590" max="3590" width="9" style="1" bestFit="1" customWidth="1"/>
    <col min="3591" max="3591" width="10.140625" style="1" customWidth="1"/>
    <col min="3592" max="3592" width="11" style="1" bestFit="1" customWidth="1"/>
    <col min="3593" max="3594" width="10.5703125" style="1" bestFit="1" customWidth="1"/>
    <col min="3595" max="3595" width="9.85546875" style="1" customWidth="1"/>
    <col min="3596" max="3596" width="11.5703125" style="1" customWidth="1"/>
    <col min="3597" max="3597" width="11.42578125" style="1" customWidth="1"/>
    <col min="3598" max="3598" width="10.140625" style="1" customWidth="1"/>
    <col min="3599" max="3599" width="10.28515625" style="1" bestFit="1" customWidth="1"/>
    <col min="3600" max="3600" width="12.140625" style="1" bestFit="1" customWidth="1"/>
    <col min="3601" max="3601" width="12" style="1" bestFit="1" customWidth="1"/>
    <col min="3602" max="3602" width="12.140625" style="1" customWidth="1"/>
    <col min="3603" max="3603" width="10.85546875" style="1" customWidth="1"/>
    <col min="3604" max="3604" width="8.85546875" style="1" bestFit="1" customWidth="1"/>
    <col min="3605" max="3605" width="9" style="1" bestFit="1" customWidth="1"/>
    <col min="3606" max="3606" width="8.5703125" style="1" bestFit="1" customWidth="1"/>
    <col min="3607" max="3607" width="7.85546875" style="1" bestFit="1" customWidth="1"/>
    <col min="3608" max="3608" width="10.28515625" style="1" bestFit="1" customWidth="1"/>
    <col min="3609" max="3609" width="11.85546875" style="1" bestFit="1" customWidth="1"/>
    <col min="3610" max="3610" width="11.7109375" style="1" bestFit="1" customWidth="1"/>
    <col min="3611" max="3611" width="13.140625" style="1" bestFit="1" customWidth="1"/>
    <col min="3612" max="3612" width="5.5703125" style="1" bestFit="1" customWidth="1"/>
    <col min="3613" max="3613" width="10" style="1" bestFit="1" customWidth="1"/>
    <col min="3614" max="3615" width="14" style="1" bestFit="1" customWidth="1"/>
    <col min="3616" max="3617" width="13.140625" style="1" bestFit="1" customWidth="1"/>
    <col min="3618" max="3618" width="14" style="1" bestFit="1" customWidth="1"/>
    <col min="3619" max="3622" width="9.28515625" style="1" bestFit="1" customWidth="1"/>
    <col min="3623" max="3624" width="11.7109375" style="1" bestFit="1" customWidth="1"/>
    <col min="3625" max="3625" width="9.28515625" style="1" bestFit="1" customWidth="1"/>
    <col min="3626" max="3626" width="11.7109375" style="1" bestFit="1" customWidth="1"/>
    <col min="3627" max="3627" width="13.140625" style="1" bestFit="1" customWidth="1"/>
    <col min="3628" max="3629" width="11.7109375" style="1" bestFit="1" customWidth="1"/>
    <col min="3630" max="3630" width="9.28515625" style="1" bestFit="1" customWidth="1"/>
    <col min="3631" max="3631" width="13.140625" style="1" bestFit="1" customWidth="1"/>
    <col min="3632" max="3632" width="9.28515625" style="1" bestFit="1" customWidth="1"/>
    <col min="3633" max="3634" width="13.140625" style="1" bestFit="1" customWidth="1"/>
    <col min="3635" max="3635" width="14.85546875" style="1" bestFit="1" customWidth="1"/>
    <col min="3636" max="3840" width="9.140625" style="1"/>
    <col min="3841" max="3841" width="9.28515625" style="1" customWidth="1"/>
    <col min="3842" max="3842" width="8.85546875" style="1" bestFit="1" customWidth="1"/>
    <col min="3843" max="3843" width="8.7109375" style="1" bestFit="1" customWidth="1"/>
    <col min="3844" max="3844" width="8.85546875" style="1" bestFit="1" customWidth="1"/>
    <col min="3845" max="3845" width="8" style="1" bestFit="1" customWidth="1"/>
    <col min="3846" max="3846" width="9" style="1" bestFit="1" customWidth="1"/>
    <col min="3847" max="3847" width="10.140625" style="1" customWidth="1"/>
    <col min="3848" max="3848" width="11" style="1" bestFit="1" customWidth="1"/>
    <col min="3849" max="3850" width="10.5703125" style="1" bestFit="1" customWidth="1"/>
    <col min="3851" max="3851" width="9.85546875" style="1" customWidth="1"/>
    <col min="3852" max="3852" width="11.5703125" style="1" customWidth="1"/>
    <col min="3853" max="3853" width="11.42578125" style="1" customWidth="1"/>
    <col min="3854" max="3854" width="10.140625" style="1" customWidth="1"/>
    <col min="3855" max="3855" width="10.28515625" style="1" bestFit="1" customWidth="1"/>
    <col min="3856" max="3856" width="12.140625" style="1" bestFit="1" customWidth="1"/>
    <col min="3857" max="3857" width="12" style="1" bestFit="1" customWidth="1"/>
    <col min="3858" max="3858" width="12.140625" style="1" customWidth="1"/>
    <col min="3859" max="3859" width="10.85546875" style="1" customWidth="1"/>
    <col min="3860" max="3860" width="8.85546875" style="1" bestFit="1" customWidth="1"/>
    <col min="3861" max="3861" width="9" style="1" bestFit="1" customWidth="1"/>
    <col min="3862" max="3862" width="8.5703125" style="1" bestFit="1" customWidth="1"/>
    <col min="3863" max="3863" width="7.85546875" style="1" bestFit="1" customWidth="1"/>
    <col min="3864" max="3864" width="10.28515625" style="1" bestFit="1" customWidth="1"/>
    <col min="3865" max="3865" width="11.85546875" style="1" bestFit="1" customWidth="1"/>
    <col min="3866" max="3866" width="11.7109375" style="1" bestFit="1" customWidth="1"/>
    <col min="3867" max="3867" width="13.140625" style="1" bestFit="1" customWidth="1"/>
    <col min="3868" max="3868" width="5.5703125" style="1" bestFit="1" customWidth="1"/>
    <col min="3869" max="3869" width="10" style="1" bestFit="1" customWidth="1"/>
    <col min="3870" max="3871" width="14" style="1" bestFit="1" customWidth="1"/>
    <col min="3872" max="3873" width="13.140625" style="1" bestFit="1" customWidth="1"/>
    <col min="3874" max="3874" width="14" style="1" bestFit="1" customWidth="1"/>
    <col min="3875" max="3878" width="9.28515625" style="1" bestFit="1" customWidth="1"/>
    <col min="3879" max="3880" width="11.7109375" style="1" bestFit="1" customWidth="1"/>
    <col min="3881" max="3881" width="9.28515625" style="1" bestFit="1" customWidth="1"/>
    <col min="3882" max="3882" width="11.7109375" style="1" bestFit="1" customWidth="1"/>
    <col min="3883" max="3883" width="13.140625" style="1" bestFit="1" customWidth="1"/>
    <col min="3884" max="3885" width="11.7109375" style="1" bestFit="1" customWidth="1"/>
    <col min="3886" max="3886" width="9.28515625" style="1" bestFit="1" customWidth="1"/>
    <col min="3887" max="3887" width="13.140625" style="1" bestFit="1" customWidth="1"/>
    <col min="3888" max="3888" width="9.28515625" style="1" bestFit="1" customWidth="1"/>
    <col min="3889" max="3890" width="13.140625" style="1" bestFit="1" customWidth="1"/>
    <col min="3891" max="3891" width="14.85546875" style="1" bestFit="1" customWidth="1"/>
    <col min="3892" max="4096" width="9.140625" style="1"/>
    <col min="4097" max="4097" width="9.28515625" style="1" customWidth="1"/>
    <col min="4098" max="4098" width="8.85546875" style="1" bestFit="1" customWidth="1"/>
    <col min="4099" max="4099" width="8.7109375" style="1" bestFit="1" customWidth="1"/>
    <col min="4100" max="4100" width="8.85546875" style="1" bestFit="1" customWidth="1"/>
    <col min="4101" max="4101" width="8" style="1" bestFit="1" customWidth="1"/>
    <col min="4102" max="4102" width="9" style="1" bestFit="1" customWidth="1"/>
    <col min="4103" max="4103" width="10.140625" style="1" customWidth="1"/>
    <col min="4104" max="4104" width="11" style="1" bestFit="1" customWidth="1"/>
    <col min="4105" max="4106" width="10.5703125" style="1" bestFit="1" customWidth="1"/>
    <col min="4107" max="4107" width="9.85546875" style="1" customWidth="1"/>
    <col min="4108" max="4108" width="11.5703125" style="1" customWidth="1"/>
    <col min="4109" max="4109" width="11.42578125" style="1" customWidth="1"/>
    <col min="4110" max="4110" width="10.140625" style="1" customWidth="1"/>
    <col min="4111" max="4111" width="10.28515625" style="1" bestFit="1" customWidth="1"/>
    <col min="4112" max="4112" width="12.140625" style="1" bestFit="1" customWidth="1"/>
    <col min="4113" max="4113" width="12" style="1" bestFit="1" customWidth="1"/>
    <col min="4114" max="4114" width="12.140625" style="1" customWidth="1"/>
    <col min="4115" max="4115" width="10.85546875" style="1" customWidth="1"/>
    <col min="4116" max="4116" width="8.85546875" style="1" bestFit="1" customWidth="1"/>
    <col min="4117" max="4117" width="9" style="1" bestFit="1" customWidth="1"/>
    <col min="4118" max="4118" width="8.5703125" style="1" bestFit="1" customWidth="1"/>
    <col min="4119" max="4119" width="7.85546875" style="1" bestFit="1" customWidth="1"/>
    <col min="4120" max="4120" width="10.28515625" style="1" bestFit="1" customWidth="1"/>
    <col min="4121" max="4121" width="11.85546875" style="1" bestFit="1" customWidth="1"/>
    <col min="4122" max="4122" width="11.7109375" style="1" bestFit="1" customWidth="1"/>
    <col min="4123" max="4123" width="13.140625" style="1" bestFit="1" customWidth="1"/>
    <col min="4124" max="4124" width="5.5703125" style="1" bestFit="1" customWidth="1"/>
    <col min="4125" max="4125" width="10" style="1" bestFit="1" customWidth="1"/>
    <col min="4126" max="4127" width="14" style="1" bestFit="1" customWidth="1"/>
    <col min="4128" max="4129" width="13.140625" style="1" bestFit="1" customWidth="1"/>
    <col min="4130" max="4130" width="14" style="1" bestFit="1" customWidth="1"/>
    <col min="4131" max="4134" width="9.28515625" style="1" bestFit="1" customWidth="1"/>
    <col min="4135" max="4136" width="11.7109375" style="1" bestFit="1" customWidth="1"/>
    <col min="4137" max="4137" width="9.28515625" style="1" bestFit="1" customWidth="1"/>
    <col min="4138" max="4138" width="11.7109375" style="1" bestFit="1" customWidth="1"/>
    <col min="4139" max="4139" width="13.140625" style="1" bestFit="1" customWidth="1"/>
    <col min="4140" max="4141" width="11.7109375" style="1" bestFit="1" customWidth="1"/>
    <col min="4142" max="4142" width="9.28515625" style="1" bestFit="1" customWidth="1"/>
    <col min="4143" max="4143" width="13.140625" style="1" bestFit="1" customWidth="1"/>
    <col min="4144" max="4144" width="9.28515625" style="1" bestFit="1" customWidth="1"/>
    <col min="4145" max="4146" width="13.140625" style="1" bestFit="1" customWidth="1"/>
    <col min="4147" max="4147" width="14.85546875" style="1" bestFit="1" customWidth="1"/>
    <col min="4148" max="4352" width="9.140625" style="1"/>
    <col min="4353" max="4353" width="9.28515625" style="1" customWidth="1"/>
    <col min="4354" max="4354" width="8.85546875" style="1" bestFit="1" customWidth="1"/>
    <col min="4355" max="4355" width="8.7109375" style="1" bestFit="1" customWidth="1"/>
    <col min="4356" max="4356" width="8.85546875" style="1" bestFit="1" customWidth="1"/>
    <col min="4357" max="4357" width="8" style="1" bestFit="1" customWidth="1"/>
    <col min="4358" max="4358" width="9" style="1" bestFit="1" customWidth="1"/>
    <col min="4359" max="4359" width="10.140625" style="1" customWidth="1"/>
    <col min="4360" max="4360" width="11" style="1" bestFit="1" customWidth="1"/>
    <col min="4361" max="4362" width="10.5703125" style="1" bestFit="1" customWidth="1"/>
    <col min="4363" max="4363" width="9.85546875" style="1" customWidth="1"/>
    <col min="4364" max="4364" width="11.5703125" style="1" customWidth="1"/>
    <col min="4365" max="4365" width="11.42578125" style="1" customWidth="1"/>
    <col min="4366" max="4366" width="10.140625" style="1" customWidth="1"/>
    <col min="4367" max="4367" width="10.28515625" style="1" bestFit="1" customWidth="1"/>
    <col min="4368" max="4368" width="12.140625" style="1" bestFit="1" customWidth="1"/>
    <col min="4369" max="4369" width="12" style="1" bestFit="1" customWidth="1"/>
    <col min="4370" max="4370" width="12.140625" style="1" customWidth="1"/>
    <col min="4371" max="4371" width="10.85546875" style="1" customWidth="1"/>
    <col min="4372" max="4372" width="8.85546875" style="1" bestFit="1" customWidth="1"/>
    <col min="4373" max="4373" width="9" style="1" bestFit="1" customWidth="1"/>
    <col min="4374" max="4374" width="8.5703125" style="1" bestFit="1" customWidth="1"/>
    <col min="4375" max="4375" width="7.85546875" style="1" bestFit="1" customWidth="1"/>
    <col min="4376" max="4376" width="10.28515625" style="1" bestFit="1" customWidth="1"/>
    <col min="4377" max="4377" width="11.85546875" style="1" bestFit="1" customWidth="1"/>
    <col min="4378" max="4378" width="11.7109375" style="1" bestFit="1" customWidth="1"/>
    <col min="4379" max="4379" width="13.140625" style="1" bestFit="1" customWidth="1"/>
    <col min="4380" max="4380" width="5.5703125" style="1" bestFit="1" customWidth="1"/>
    <col min="4381" max="4381" width="10" style="1" bestFit="1" customWidth="1"/>
    <col min="4382" max="4383" width="14" style="1" bestFit="1" customWidth="1"/>
    <col min="4384" max="4385" width="13.140625" style="1" bestFit="1" customWidth="1"/>
    <col min="4386" max="4386" width="14" style="1" bestFit="1" customWidth="1"/>
    <col min="4387" max="4390" width="9.28515625" style="1" bestFit="1" customWidth="1"/>
    <col min="4391" max="4392" width="11.7109375" style="1" bestFit="1" customWidth="1"/>
    <col min="4393" max="4393" width="9.28515625" style="1" bestFit="1" customWidth="1"/>
    <col min="4394" max="4394" width="11.7109375" style="1" bestFit="1" customWidth="1"/>
    <col min="4395" max="4395" width="13.140625" style="1" bestFit="1" customWidth="1"/>
    <col min="4396" max="4397" width="11.7109375" style="1" bestFit="1" customWidth="1"/>
    <col min="4398" max="4398" width="9.28515625" style="1" bestFit="1" customWidth="1"/>
    <col min="4399" max="4399" width="13.140625" style="1" bestFit="1" customWidth="1"/>
    <col min="4400" max="4400" width="9.28515625" style="1" bestFit="1" customWidth="1"/>
    <col min="4401" max="4402" width="13.140625" style="1" bestFit="1" customWidth="1"/>
    <col min="4403" max="4403" width="14.85546875" style="1" bestFit="1" customWidth="1"/>
    <col min="4404" max="4608" width="9.140625" style="1"/>
    <col min="4609" max="4609" width="9.28515625" style="1" customWidth="1"/>
    <col min="4610" max="4610" width="8.85546875" style="1" bestFit="1" customWidth="1"/>
    <col min="4611" max="4611" width="8.7109375" style="1" bestFit="1" customWidth="1"/>
    <col min="4612" max="4612" width="8.85546875" style="1" bestFit="1" customWidth="1"/>
    <col min="4613" max="4613" width="8" style="1" bestFit="1" customWidth="1"/>
    <col min="4614" max="4614" width="9" style="1" bestFit="1" customWidth="1"/>
    <col min="4615" max="4615" width="10.140625" style="1" customWidth="1"/>
    <col min="4616" max="4616" width="11" style="1" bestFit="1" customWidth="1"/>
    <col min="4617" max="4618" width="10.5703125" style="1" bestFit="1" customWidth="1"/>
    <col min="4619" max="4619" width="9.85546875" style="1" customWidth="1"/>
    <col min="4620" max="4620" width="11.5703125" style="1" customWidth="1"/>
    <col min="4621" max="4621" width="11.42578125" style="1" customWidth="1"/>
    <col min="4622" max="4622" width="10.140625" style="1" customWidth="1"/>
    <col min="4623" max="4623" width="10.28515625" style="1" bestFit="1" customWidth="1"/>
    <col min="4624" max="4624" width="12.140625" style="1" bestFit="1" customWidth="1"/>
    <col min="4625" max="4625" width="12" style="1" bestFit="1" customWidth="1"/>
    <col min="4626" max="4626" width="12.140625" style="1" customWidth="1"/>
    <col min="4627" max="4627" width="10.85546875" style="1" customWidth="1"/>
    <col min="4628" max="4628" width="8.85546875" style="1" bestFit="1" customWidth="1"/>
    <col min="4629" max="4629" width="9" style="1" bestFit="1" customWidth="1"/>
    <col min="4630" max="4630" width="8.5703125" style="1" bestFit="1" customWidth="1"/>
    <col min="4631" max="4631" width="7.85546875" style="1" bestFit="1" customWidth="1"/>
    <col min="4632" max="4632" width="10.28515625" style="1" bestFit="1" customWidth="1"/>
    <col min="4633" max="4633" width="11.85546875" style="1" bestFit="1" customWidth="1"/>
    <col min="4634" max="4634" width="11.7109375" style="1" bestFit="1" customWidth="1"/>
    <col min="4635" max="4635" width="13.140625" style="1" bestFit="1" customWidth="1"/>
    <col min="4636" max="4636" width="5.5703125" style="1" bestFit="1" customWidth="1"/>
    <col min="4637" max="4637" width="10" style="1" bestFit="1" customWidth="1"/>
    <col min="4638" max="4639" width="14" style="1" bestFit="1" customWidth="1"/>
    <col min="4640" max="4641" width="13.140625" style="1" bestFit="1" customWidth="1"/>
    <col min="4642" max="4642" width="14" style="1" bestFit="1" customWidth="1"/>
    <col min="4643" max="4646" width="9.28515625" style="1" bestFit="1" customWidth="1"/>
    <col min="4647" max="4648" width="11.7109375" style="1" bestFit="1" customWidth="1"/>
    <col min="4649" max="4649" width="9.28515625" style="1" bestFit="1" customWidth="1"/>
    <col min="4650" max="4650" width="11.7109375" style="1" bestFit="1" customWidth="1"/>
    <col min="4651" max="4651" width="13.140625" style="1" bestFit="1" customWidth="1"/>
    <col min="4652" max="4653" width="11.7109375" style="1" bestFit="1" customWidth="1"/>
    <col min="4654" max="4654" width="9.28515625" style="1" bestFit="1" customWidth="1"/>
    <col min="4655" max="4655" width="13.140625" style="1" bestFit="1" customWidth="1"/>
    <col min="4656" max="4656" width="9.28515625" style="1" bestFit="1" customWidth="1"/>
    <col min="4657" max="4658" width="13.140625" style="1" bestFit="1" customWidth="1"/>
    <col min="4659" max="4659" width="14.85546875" style="1" bestFit="1" customWidth="1"/>
    <col min="4660" max="4864" width="9.140625" style="1"/>
    <col min="4865" max="4865" width="9.28515625" style="1" customWidth="1"/>
    <col min="4866" max="4866" width="8.85546875" style="1" bestFit="1" customWidth="1"/>
    <col min="4867" max="4867" width="8.7109375" style="1" bestFit="1" customWidth="1"/>
    <col min="4868" max="4868" width="8.85546875" style="1" bestFit="1" customWidth="1"/>
    <col min="4869" max="4869" width="8" style="1" bestFit="1" customWidth="1"/>
    <col min="4870" max="4870" width="9" style="1" bestFit="1" customWidth="1"/>
    <col min="4871" max="4871" width="10.140625" style="1" customWidth="1"/>
    <col min="4872" max="4872" width="11" style="1" bestFit="1" customWidth="1"/>
    <col min="4873" max="4874" width="10.5703125" style="1" bestFit="1" customWidth="1"/>
    <col min="4875" max="4875" width="9.85546875" style="1" customWidth="1"/>
    <col min="4876" max="4876" width="11.5703125" style="1" customWidth="1"/>
    <col min="4877" max="4877" width="11.42578125" style="1" customWidth="1"/>
    <col min="4878" max="4878" width="10.140625" style="1" customWidth="1"/>
    <col min="4879" max="4879" width="10.28515625" style="1" bestFit="1" customWidth="1"/>
    <col min="4880" max="4880" width="12.140625" style="1" bestFit="1" customWidth="1"/>
    <col min="4881" max="4881" width="12" style="1" bestFit="1" customWidth="1"/>
    <col min="4882" max="4882" width="12.140625" style="1" customWidth="1"/>
    <col min="4883" max="4883" width="10.85546875" style="1" customWidth="1"/>
    <col min="4884" max="4884" width="8.85546875" style="1" bestFit="1" customWidth="1"/>
    <col min="4885" max="4885" width="9" style="1" bestFit="1" customWidth="1"/>
    <col min="4886" max="4886" width="8.5703125" style="1" bestFit="1" customWidth="1"/>
    <col min="4887" max="4887" width="7.85546875" style="1" bestFit="1" customWidth="1"/>
    <col min="4888" max="4888" width="10.28515625" style="1" bestFit="1" customWidth="1"/>
    <col min="4889" max="4889" width="11.85546875" style="1" bestFit="1" customWidth="1"/>
    <col min="4890" max="4890" width="11.7109375" style="1" bestFit="1" customWidth="1"/>
    <col min="4891" max="4891" width="13.140625" style="1" bestFit="1" customWidth="1"/>
    <col min="4892" max="4892" width="5.5703125" style="1" bestFit="1" customWidth="1"/>
    <col min="4893" max="4893" width="10" style="1" bestFit="1" customWidth="1"/>
    <col min="4894" max="4895" width="14" style="1" bestFit="1" customWidth="1"/>
    <col min="4896" max="4897" width="13.140625" style="1" bestFit="1" customWidth="1"/>
    <col min="4898" max="4898" width="14" style="1" bestFit="1" customWidth="1"/>
    <col min="4899" max="4902" width="9.28515625" style="1" bestFit="1" customWidth="1"/>
    <col min="4903" max="4904" width="11.7109375" style="1" bestFit="1" customWidth="1"/>
    <col min="4905" max="4905" width="9.28515625" style="1" bestFit="1" customWidth="1"/>
    <col min="4906" max="4906" width="11.7109375" style="1" bestFit="1" customWidth="1"/>
    <col min="4907" max="4907" width="13.140625" style="1" bestFit="1" customWidth="1"/>
    <col min="4908" max="4909" width="11.7109375" style="1" bestFit="1" customWidth="1"/>
    <col min="4910" max="4910" width="9.28515625" style="1" bestFit="1" customWidth="1"/>
    <col min="4911" max="4911" width="13.140625" style="1" bestFit="1" customWidth="1"/>
    <col min="4912" max="4912" width="9.28515625" style="1" bestFit="1" customWidth="1"/>
    <col min="4913" max="4914" width="13.140625" style="1" bestFit="1" customWidth="1"/>
    <col min="4915" max="4915" width="14.85546875" style="1" bestFit="1" customWidth="1"/>
    <col min="4916" max="5120" width="9.140625" style="1"/>
    <col min="5121" max="5121" width="9.28515625" style="1" customWidth="1"/>
    <col min="5122" max="5122" width="8.85546875" style="1" bestFit="1" customWidth="1"/>
    <col min="5123" max="5123" width="8.7109375" style="1" bestFit="1" customWidth="1"/>
    <col min="5124" max="5124" width="8.85546875" style="1" bestFit="1" customWidth="1"/>
    <col min="5125" max="5125" width="8" style="1" bestFit="1" customWidth="1"/>
    <col min="5126" max="5126" width="9" style="1" bestFit="1" customWidth="1"/>
    <col min="5127" max="5127" width="10.140625" style="1" customWidth="1"/>
    <col min="5128" max="5128" width="11" style="1" bestFit="1" customWidth="1"/>
    <col min="5129" max="5130" width="10.5703125" style="1" bestFit="1" customWidth="1"/>
    <col min="5131" max="5131" width="9.85546875" style="1" customWidth="1"/>
    <col min="5132" max="5132" width="11.5703125" style="1" customWidth="1"/>
    <col min="5133" max="5133" width="11.42578125" style="1" customWidth="1"/>
    <col min="5134" max="5134" width="10.140625" style="1" customWidth="1"/>
    <col min="5135" max="5135" width="10.28515625" style="1" bestFit="1" customWidth="1"/>
    <col min="5136" max="5136" width="12.140625" style="1" bestFit="1" customWidth="1"/>
    <col min="5137" max="5137" width="12" style="1" bestFit="1" customWidth="1"/>
    <col min="5138" max="5138" width="12.140625" style="1" customWidth="1"/>
    <col min="5139" max="5139" width="10.85546875" style="1" customWidth="1"/>
    <col min="5140" max="5140" width="8.85546875" style="1" bestFit="1" customWidth="1"/>
    <col min="5141" max="5141" width="9" style="1" bestFit="1" customWidth="1"/>
    <col min="5142" max="5142" width="8.5703125" style="1" bestFit="1" customWidth="1"/>
    <col min="5143" max="5143" width="7.85546875" style="1" bestFit="1" customWidth="1"/>
    <col min="5144" max="5144" width="10.28515625" style="1" bestFit="1" customWidth="1"/>
    <col min="5145" max="5145" width="11.85546875" style="1" bestFit="1" customWidth="1"/>
    <col min="5146" max="5146" width="11.7109375" style="1" bestFit="1" customWidth="1"/>
    <col min="5147" max="5147" width="13.140625" style="1" bestFit="1" customWidth="1"/>
    <col min="5148" max="5148" width="5.5703125" style="1" bestFit="1" customWidth="1"/>
    <col min="5149" max="5149" width="10" style="1" bestFit="1" customWidth="1"/>
    <col min="5150" max="5151" width="14" style="1" bestFit="1" customWidth="1"/>
    <col min="5152" max="5153" width="13.140625" style="1" bestFit="1" customWidth="1"/>
    <col min="5154" max="5154" width="14" style="1" bestFit="1" customWidth="1"/>
    <col min="5155" max="5158" width="9.28515625" style="1" bestFit="1" customWidth="1"/>
    <col min="5159" max="5160" width="11.7109375" style="1" bestFit="1" customWidth="1"/>
    <col min="5161" max="5161" width="9.28515625" style="1" bestFit="1" customWidth="1"/>
    <col min="5162" max="5162" width="11.7109375" style="1" bestFit="1" customWidth="1"/>
    <col min="5163" max="5163" width="13.140625" style="1" bestFit="1" customWidth="1"/>
    <col min="5164" max="5165" width="11.7109375" style="1" bestFit="1" customWidth="1"/>
    <col min="5166" max="5166" width="9.28515625" style="1" bestFit="1" customWidth="1"/>
    <col min="5167" max="5167" width="13.140625" style="1" bestFit="1" customWidth="1"/>
    <col min="5168" max="5168" width="9.28515625" style="1" bestFit="1" customWidth="1"/>
    <col min="5169" max="5170" width="13.140625" style="1" bestFit="1" customWidth="1"/>
    <col min="5171" max="5171" width="14.85546875" style="1" bestFit="1" customWidth="1"/>
    <col min="5172" max="5376" width="9.140625" style="1"/>
    <col min="5377" max="5377" width="9.28515625" style="1" customWidth="1"/>
    <col min="5378" max="5378" width="8.85546875" style="1" bestFit="1" customWidth="1"/>
    <col min="5379" max="5379" width="8.7109375" style="1" bestFit="1" customWidth="1"/>
    <col min="5380" max="5380" width="8.85546875" style="1" bestFit="1" customWidth="1"/>
    <col min="5381" max="5381" width="8" style="1" bestFit="1" customWidth="1"/>
    <col min="5382" max="5382" width="9" style="1" bestFit="1" customWidth="1"/>
    <col min="5383" max="5383" width="10.140625" style="1" customWidth="1"/>
    <col min="5384" max="5384" width="11" style="1" bestFit="1" customWidth="1"/>
    <col min="5385" max="5386" width="10.5703125" style="1" bestFit="1" customWidth="1"/>
    <col min="5387" max="5387" width="9.85546875" style="1" customWidth="1"/>
    <col min="5388" max="5388" width="11.5703125" style="1" customWidth="1"/>
    <col min="5389" max="5389" width="11.42578125" style="1" customWidth="1"/>
    <col min="5390" max="5390" width="10.140625" style="1" customWidth="1"/>
    <col min="5391" max="5391" width="10.28515625" style="1" bestFit="1" customWidth="1"/>
    <col min="5392" max="5392" width="12.140625" style="1" bestFit="1" customWidth="1"/>
    <col min="5393" max="5393" width="12" style="1" bestFit="1" customWidth="1"/>
    <col min="5394" max="5394" width="12.140625" style="1" customWidth="1"/>
    <col min="5395" max="5395" width="10.85546875" style="1" customWidth="1"/>
    <col min="5396" max="5396" width="8.85546875" style="1" bestFit="1" customWidth="1"/>
    <col min="5397" max="5397" width="9" style="1" bestFit="1" customWidth="1"/>
    <col min="5398" max="5398" width="8.5703125" style="1" bestFit="1" customWidth="1"/>
    <col min="5399" max="5399" width="7.85546875" style="1" bestFit="1" customWidth="1"/>
    <col min="5400" max="5400" width="10.28515625" style="1" bestFit="1" customWidth="1"/>
    <col min="5401" max="5401" width="11.85546875" style="1" bestFit="1" customWidth="1"/>
    <col min="5402" max="5402" width="11.7109375" style="1" bestFit="1" customWidth="1"/>
    <col min="5403" max="5403" width="13.140625" style="1" bestFit="1" customWidth="1"/>
    <col min="5404" max="5404" width="5.5703125" style="1" bestFit="1" customWidth="1"/>
    <col min="5405" max="5405" width="10" style="1" bestFit="1" customWidth="1"/>
    <col min="5406" max="5407" width="14" style="1" bestFit="1" customWidth="1"/>
    <col min="5408" max="5409" width="13.140625" style="1" bestFit="1" customWidth="1"/>
    <col min="5410" max="5410" width="14" style="1" bestFit="1" customWidth="1"/>
    <col min="5411" max="5414" width="9.28515625" style="1" bestFit="1" customWidth="1"/>
    <col min="5415" max="5416" width="11.7109375" style="1" bestFit="1" customWidth="1"/>
    <col min="5417" max="5417" width="9.28515625" style="1" bestFit="1" customWidth="1"/>
    <col min="5418" max="5418" width="11.7109375" style="1" bestFit="1" customWidth="1"/>
    <col min="5419" max="5419" width="13.140625" style="1" bestFit="1" customWidth="1"/>
    <col min="5420" max="5421" width="11.7109375" style="1" bestFit="1" customWidth="1"/>
    <col min="5422" max="5422" width="9.28515625" style="1" bestFit="1" customWidth="1"/>
    <col min="5423" max="5423" width="13.140625" style="1" bestFit="1" customWidth="1"/>
    <col min="5424" max="5424" width="9.28515625" style="1" bestFit="1" customWidth="1"/>
    <col min="5425" max="5426" width="13.140625" style="1" bestFit="1" customWidth="1"/>
    <col min="5427" max="5427" width="14.85546875" style="1" bestFit="1" customWidth="1"/>
    <col min="5428" max="5632" width="9.140625" style="1"/>
    <col min="5633" max="5633" width="9.28515625" style="1" customWidth="1"/>
    <col min="5634" max="5634" width="8.85546875" style="1" bestFit="1" customWidth="1"/>
    <col min="5635" max="5635" width="8.7109375" style="1" bestFit="1" customWidth="1"/>
    <col min="5636" max="5636" width="8.85546875" style="1" bestFit="1" customWidth="1"/>
    <col min="5637" max="5637" width="8" style="1" bestFit="1" customWidth="1"/>
    <col min="5638" max="5638" width="9" style="1" bestFit="1" customWidth="1"/>
    <col min="5639" max="5639" width="10.140625" style="1" customWidth="1"/>
    <col min="5640" max="5640" width="11" style="1" bestFit="1" customWidth="1"/>
    <col min="5641" max="5642" width="10.5703125" style="1" bestFit="1" customWidth="1"/>
    <col min="5643" max="5643" width="9.85546875" style="1" customWidth="1"/>
    <col min="5644" max="5644" width="11.5703125" style="1" customWidth="1"/>
    <col min="5645" max="5645" width="11.42578125" style="1" customWidth="1"/>
    <col min="5646" max="5646" width="10.140625" style="1" customWidth="1"/>
    <col min="5647" max="5647" width="10.28515625" style="1" bestFit="1" customWidth="1"/>
    <col min="5648" max="5648" width="12.140625" style="1" bestFit="1" customWidth="1"/>
    <col min="5649" max="5649" width="12" style="1" bestFit="1" customWidth="1"/>
    <col min="5650" max="5650" width="12.140625" style="1" customWidth="1"/>
    <col min="5651" max="5651" width="10.85546875" style="1" customWidth="1"/>
    <col min="5652" max="5652" width="8.85546875" style="1" bestFit="1" customWidth="1"/>
    <col min="5653" max="5653" width="9" style="1" bestFit="1" customWidth="1"/>
    <col min="5654" max="5654" width="8.5703125" style="1" bestFit="1" customWidth="1"/>
    <col min="5655" max="5655" width="7.85546875" style="1" bestFit="1" customWidth="1"/>
    <col min="5656" max="5656" width="10.28515625" style="1" bestFit="1" customWidth="1"/>
    <col min="5657" max="5657" width="11.85546875" style="1" bestFit="1" customWidth="1"/>
    <col min="5658" max="5658" width="11.7109375" style="1" bestFit="1" customWidth="1"/>
    <col min="5659" max="5659" width="13.140625" style="1" bestFit="1" customWidth="1"/>
    <col min="5660" max="5660" width="5.5703125" style="1" bestFit="1" customWidth="1"/>
    <col min="5661" max="5661" width="10" style="1" bestFit="1" customWidth="1"/>
    <col min="5662" max="5663" width="14" style="1" bestFit="1" customWidth="1"/>
    <col min="5664" max="5665" width="13.140625" style="1" bestFit="1" customWidth="1"/>
    <col min="5666" max="5666" width="14" style="1" bestFit="1" customWidth="1"/>
    <col min="5667" max="5670" width="9.28515625" style="1" bestFit="1" customWidth="1"/>
    <col min="5671" max="5672" width="11.7109375" style="1" bestFit="1" customWidth="1"/>
    <col min="5673" max="5673" width="9.28515625" style="1" bestFit="1" customWidth="1"/>
    <col min="5674" max="5674" width="11.7109375" style="1" bestFit="1" customWidth="1"/>
    <col min="5675" max="5675" width="13.140625" style="1" bestFit="1" customWidth="1"/>
    <col min="5676" max="5677" width="11.7109375" style="1" bestFit="1" customWidth="1"/>
    <col min="5678" max="5678" width="9.28515625" style="1" bestFit="1" customWidth="1"/>
    <col min="5679" max="5679" width="13.140625" style="1" bestFit="1" customWidth="1"/>
    <col min="5680" max="5680" width="9.28515625" style="1" bestFit="1" customWidth="1"/>
    <col min="5681" max="5682" width="13.140625" style="1" bestFit="1" customWidth="1"/>
    <col min="5683" max="5683" width="14.85546875" style="1" bestFit="1" customWidth="1"/>
    <col min="5684" max="5888" width="9.140625" style="1"/>
    <col min="5889" max="5889" width="9.28515625" style="1" customWidth="1"/>
    <col min="5890" max="5890" width="8.85546875" style="1" bestFit="1" customWidth="1"/>
    <col min="5891" max="5891" width="8.7109375" style="1" bestFit="1" customWidth="1"/>
    <col min="5892" max="5892" width="8.85546875" style="1" bestFit="1" customWidth="1"/>
    <col min="5893" max="5893" width="8" style="1" bestFit="1" customWidth="1"/>
    <col min="5894" max="5894" width="9" style="1" bestFit="1" customWidth="1"/>
    <col min="5895" max="5895" width="10.140625" style="1" customWidth="1"/>
    <col min="5896" max="5896" width="11" style="1" bestFit="1" customWidth="1"/>
    <col min="5897" max="5898" width="10.5703125" style="1" bestFit="1" customWidth="1"/>
    <col min="5899" max="5899" width="9.85546875" style="1" customWidth="1"/>
    <col min="5900" max="5900" width="11.5703125" style="1" customWidth="1"/>
    <col min="5901" max="5901" width="11.42578125" style="1" customWidth="1"/>
    <col min="5902" max="5902" width="10.140625" style="1" customWidth="1"/>
    <col min="5903" max="5903" width="10.28515625" style="1" bestFit="1" customWidth="1"/>
    <col min="5904" max="5904" width="12.140625" style="1" bestFit="1" customWidth="1"/>
    <col min="5905" max="5905" width="12" style="1" bestFit="1" customWidth="1"/>
    <col min="5906" max="5906" width="12.140625" style="1" customWidth="1"/>
    <col min="5907" max="5907" width="10.85546875" style="1" customWidth="1"/>
    <col min="5908" max="5908" width="8.85546875" style="1" bestFit="1" customWidth="1"/>
    <col min="5909" max="5909" width="9" style="1" bestFit="1" customWidth="1"/>
    <col min="5910" max="5910" width="8.5703125" style="1" bestFit="1" customWidth="1"/>
    <col min="5911" max="5911" width="7.85546875" style="1" bestFit="1" customWidth="1"/>
    <col min="5912" max="5912" width="10.28515625" style="1" bestFit="1" customWidth="1"/>
    <col min="5913" max="5913" width="11.85546875" style="1" bestFit="1" customWidth="1"/>
    <col min="5914" max="5914" width="11.7109375" style="1" bestFit="1" customWidth="1"/>
    <col min="5915" max="5915" width="13.140625" style="1" bestFit="1" customWidth="1"/>
    <col min="5916" max="5916" width="5.5703125" style="1" bestFit="1" customWidth="1"/>
    <col min="5917" max="5917" width="10" style="1" bestFit="1" customWidth="1"/>
    <col min="5918" max="5919" width="14" style="1" bestFit="1" customWidth="1"/>
    <col min="5920" max="5921" width="13.140625" style="1" bestFit="1" customWidth="1"/>
    <col min="5922" max="5922" width="14" style="1" bestFit="1" customWidth="1"/>
    <col min="5923" max="5926" width="9.28515625" style="1" bestFit="1" customWidth="1"/>
    <col min="5927" max="5928" width="11.7109375" style="1" bestFit="1" customWidth="1"/>
    <col min="5929" max="5929" width="9.28515625" style="1" bestFit="1" customWidth="1"/>
    <col min="5930" max="5930" width="11.7109375" style="1" bestFit="1" customWidth="1"/>
    <col min="5931" max="5931" width="13.140625" style="1" bestFit="1" customWidth="1"/>
    <col min="5932" max="5933" width="11.7109375" style="1" bestFit="1" customWidth="1"/>
    <col min="5934" max="5934" width="9.28515625" style="1" bestFit="1" customWidth="1"/>
    <col min="5935" max="5935" width="13.140625" style="1" bestFit="1" customWidth="1"/>
    <col min="5936" max="5936" width="9.28515625" style="1" bestFit="1" customWidth="1"/>
    <col min="5937" max="5938" width="13.140625" style="1" bestFit="1" customWidth="1"/>
    <col min="5939" max="5939" width="14.85546875" style="1" bestFit="1" customWidth="1"/>
    <col min="5940" max="6144" width="9.140625" style="1"/>
    <col min="6145" max="6145" width="9.28515625" style="1" customWidth="1"/>
    <col min="6146" max="6146" width="8.85546875" style="1" bestFit="1" customWidth="1"/>
    <col min="6147" max="6147" width="8.7109375" style="1" bestFit="1" customWidth="1"/>
    <col min="6148" max="6148" width="8.85546875" style="1" bestFit="1" customWidth="1"/>
    <col min="6149" max="6149" width="8" style="1" bestFit="1" customWidth="1"/>
    <col min="6150" max="6150" width="9" style="1" bestFit="1" customWidth="1"/>
    <col min="6151" max="6151" width="10.140625" style="1" customWidth="1"/>
    <col min="6152" max="6152" width="11" style="1" bestFit="1" customWidth="1"/>
    <col min="6153" max="6154" width="10.5703125" style="1" bestFit="1" customWidth="1"/>
    <col min="6155" max="6155" width="9.85546875" style="1" customWidth="1"/>
    <col min="6156" max="6156" width="11.5703125" style="1" customWidth="1"/>
    <col min="6157" max="6157" width="11.42578125" style="1" customWidth="1"/>
    <col min="6158" max="6158" width="10.140625" style="1" customWidth="1"/>
    <col min="6159" max="6159" width="10.28515625" style="1" bestFit="1" customWidth="1"/>
    <col min="6160" max="6160" width="12.140625" style="1" bestFit="1" customWidth="1"/>
    <col min="6161" max="6161" width="12" style="1" bestFit="1" customWidth="1"/>
    <col min="6162" max="6162" width="12.140625" style="1" customWidth="1"/>
    <col min="6163" max="6163" width="10.85546875" style="1" customWidth="1"/>
    <col min="6164" max="6164" width="8.85546875" style="1" bestFit="1" customWidth="1"/>
    <col min="6165" max="6165" width="9" style="1" bestFit="1" customWidth="1"/>
    <col min="6166" max="6166" width="8.5703125" style="1" bestFit="1" customWidth="1"/>
    <col min="6167" max="6167" width="7.85546875" style="1" bestFit="1" customWidth="1"/>
    <col min="6168" max="6168" width="10.28515625" style="1" bestFit="1" customWidth="1"/>
    <col min="6169" max="6169" width="11.85546875" style="1" bestFit="1" customWidth="1"/>
    <col min="6170" max="6170" width="11.7109375" style="1" bestFit="1" customWidth="1"/>
    <col min="6171" max="6171" width="13.140625" style="1" bestFit="1" customWidth="1"/>
    <col min="6172" max="6172" width="5.5703125" style="1" bestFit="1" customWidth="1"/>
    <col min="6173" max="6173" width="10" style="1" bestFit="1" customWidth="1"/>
    <col min="6174" max="6175" width="14" style="1" bestFit="1" customWidth="1"/>
    <col min="6176" max="6177" width="13.140625" style="1" bestFit="1" customWidth="1"/>
    <col min="6178" max="6178" width="14" style="1" bestFit="1" customWidth="1"/>
    <col min="6179" max="6182" width="9.28515625" style="1" bestFit="1" customWidth="1"/>
    <col min="6183" max="6184" width="11.7109375" style="1" bestFit="1" customWidth="1"/>
    <col min="6185" max="6185" width="9.28515625" style="1" bestFit="1" customWidth="1"/>
    <col min="6186" max="6186" width="11.7109375" style="1" bestFit="1" customWidth="1"/>
    <col min="6187" max="6187" width="13.140625" style="1" bestFit="1" customWidth="1"/>
    <col min="6188" max="6189" width="11.7109375" style="1" bestFit="1" customWidth="1"/>
    <col min="6190" max="6190" width="9.28515625" style="1" bestFit="1" customWidth="1"/>
    <col min="6191" max="6191" width="13.140625" style="1" bestFit="1" customWidth="1"/>
    <col min="6192" max="6192" width="9.28515625" style="1" bestFit="1" customWidth="1"/>
    <col min="6193" max="6194" width="13.140625" style="1" bestFit="1" customWidth="1"/>
    <col min="6195" max="6195" width="14.85546875" style="1" bestFit="1" customWidth="1"/>
    <col min="6196" max="6400" width="9.140625" style="1"/>
    <col min="6401" max="6401" width="9.28515625" style="1" customWidth="1"/>
    <col min="6402" max="6402" width="8.85546875" style="1" bestFit="1" customWidth="1"/>
    <col min="6403" max="6403" width="8.7109375" style="1" bestFit="1" customWidth="1"/>
    <col min="6404" max="6404" width="8.85546875" style="1" bestFit="1" customWidth="1"/>
    <col min="6405" max="6405" width="8" style="1" bestFit="1" customWidth="1"/>
    <col min="6406" max="6406" width="9" style="1" bestFit="1" customWidth="1"/>
    <col min="6407" max="6407" width="10.140625" style="1" customWidth="1"/>
    <col min="6408" max="6408" width="11" style="1" bestFit="1" customWidth="1"/>
    <col min="6409" max="6410" width="10.5703125" style="1" bestFit="1" customWidth="1"/>
    <col min="6411" max="6411" width="9.85546875" style="1" customWidth="1"/>
    <col min="6412" max="6412" width="11.5703125" style="1" customWidth="1"/>
    <col min="6413" max="6413" width="11.42578125" style="1" customWidth="1"/>
    <col min="6414" max="6414" width="10.140625" style="1" customWidth="1"/>
    <col min="6415" max="6415" width="10.28515625" style="1" bestFit="1" customWidth="1"/>
    <col min="6416" max="6416" width="12.140625" style="1" bestFit="1" customWidth="1"/>
    <col min="6417" max="6417" width="12" style="1" bestFit="1" customWidth="1"/>
    <col min="6418" max="6418" width="12.140625" style="1" customWidth="1"/>
    <col min="6419" max="6419" width="10.85546875" style="1" customWidth="1"/>
    <col min="6420" max="6420" width="8.85546875" style="1" bestFit="1" customWidth="1"/>
    <col min="6421" max="6421" width="9" style="1" bestFit="1" customWidth="1"/>
    <col min="6422" max="6422" width="8.5703125" style="1" bestFit="1" customWidth="1"/>
    <col min="6423" max="6423" width="7.85546875" style="1" bestFit="1" customWidth="1"/>
    <col min="6424" max="6424" width="10.28515625" style="1" bestFit="1" customWidth="1"/>
    <col min="6425" max="6425" width="11.85546875" style="1" bestFit="1" customWidth="1"/>
    <col min="6426" max="6426" width="11.7109375" style="1" bestFit="1" customWidth="1"/>
    <col min="6427" max="6427" width="13.140625" style="1" bestFit="1" customWidth="1"/>
    <col min="6428" max="6428" width="5.5703125" style="1" bestFit="1" customWidth="1"/>
    <col min="6429" max="6429" width="10" style="1" bestFit="1" customWidth="1"/>
    <col min="6430" max="6431" width="14" style="1" bestFit="1" customWidth="1"/>
    <col min="6432" max="6433" width="13.140625" style="1" bestFit="1" customWidth="1"/>
    <col min="6434" max="6434" width="14" style="1" bestFit="1" customWidth="1"/>
    <col min="6435" max="6438" width="9.28515625" style="1" bestFit="1" customWidth="1"/>
    <col min="6439" max="6440" width="11.7109375" style="1" bestFit="1" customWidth="1"/>
    <col min="6441" max="6441" width="9.28515625" style="1" bestFit="1" customWidth="1"/>
    <col min="6442" max="6442" width="11.7109375" style="1" bestFit="1" customWidth="1"/>
    <col min="6443" max="6443" width="13.140625" style="1" bestFit="1" customWidth="1"/>
    <col min="6444" max="6445" width="11.7109375" style="1" bestFit="1" customWidth="1"/>
    <col min="6446" max="6446" width="9.28515625" style="1" bestFit="1" customWidth="1"/>
    <col min="6447" max="6447" width="13.140625" style="1" bestFit="1" customWidth="1"/>
    <col min="6448" max="6448" width="9.28515625" style="1" bestFit="1" customWidth="1"/>
    <col min="6449" max="6450" width="13.140625" style="1" bestFit="1" customWidth="1"/>
    <col min="6451" max="6451" width="14.85546875" style="1" bestFit="1" customWidth="1"/>
    <col min="6452" max="6656" width="9.140625" style="1"/>
    <col min="6657" max="6657" width="9.28515625" style="1" customWidth="1"/>
    <col min="6658" max="6658" width="8.85546875" style="1" bestFit="1" customWidth="1"/>
    <col min="6659" max="6659" width="8.7109375" style="1" bestFit="1" customWidth="1"/>
    <col min="6660" max="6660" width="8.85546875" style="1" bestFit="1" customWidth="1"/>
    <col min="6661" max="6661" width="8" style="1" bestFit="1" customWidth="1"/>
    <col min="6662" max="6662" width="9" style="1" bestFit="1" customWidth="1"/>
    <col min="6663" max="6663" width="10.140625" style="1" customWidth="1"/>
    <col min="6664" max="6664" width="11" style="1" bestFit="1" customWidth="1"/>
    <col min="6665" max="6666" width="10.5703125" style="1" bestFit="1" customWidth="1"/>
    <col min="6667" max="6667" width="9.85546875" style="1" customWidth="1"/>
    <col min="6668" max="6668" width="11.5703125" style="1" customWidth="1"/>
    <col min="6669" max="6669" width="11.42578125" style="1" customWidth="1"/>
    <col min="6670" max="6670" width="10.140625" style="1" customWidth="1"/>
    <col min="6671" max="6671" width="10.28515625" style="1" bestFit="1" customWidth="1"/>
    <col min="6672" max="6672" width="12.140625" style="1" bestFit="1" customWidth="1"/>
    <col min="6673" max="6673" width="12" style="1" bestFit="1" customWidth="1"/>
    <col min="6674" max="6674" width="12.140625" style="1" customWidth="1"/>
    <col min="6675" max="6675" width="10.85546875" style="1" customWidth="1"/>
    <col min="6676" max="6676" width="8.85546875" style="1" bestFit="1" customWidth="1"/>
    <col min="6677" max="6677" width="9" style="1" bestFit="1" customWidth="1"/>
    <col min="6678" max="6678" width="8.5703125" style="1" bestFit="1" customWidth="1"/>
    <col min="6679" max="6679" width="7.85546875" style="1" bestFit="1" customWidth="1"/>
    <col min="6680" max="6680" width="10.28515625" style="1" bestFit="1" customWidth="1"/>
    <col min="6681" max="6681" width="11.85546875" style="1" bestFit="1" customWidth="1"/>
    <col min="6682" max="6682" width="11.7109375" style="1" bestFit="1" customWidth="1"/>
    <col min="6683" max="6683" width="13.140625" style="1" bestFit="1" customWidth="1"/>
    <col min="6684" max="6684" width="5.5703125" style="1" bestFit="1" customWidth="1"/>
    <col min="6685" max="6685" width="10" style="1" bestFit="1" customWidth="1"/>
    <col min="6686" max="6687" width="14" style="1" bestFit="1" customWidth="1"/>
    <col min="6688" max="6689" width="13.140625" style="1" bestFit="1" customWidth="1"/>
    <col min="6690" max="6690" width="14" style="1" bestFit="1" customWidth="1"/>
    <col min="6691" max="6694" width="9.28515625" style="1" bestFit="1" customWidth="1"/>
    <col min="6695" max="6696" width="11.7109375" style="1" bestFit="1" customWidth="1"/>
    <col min="6697" max="6697" width="9.28515625" style="1" bestFit="1" customWidth="1"/>
    <col min="6698" max="6698" width="11.7109375" style="1" bestFit="1" customWidth="1"/>
    <col min="6699" max="6699" width="13.140625" style="1" bestFit="1" customWidth="1"/>
    <col min="6700" max="6701" width="11.7109375" style="1" bestFit="1" customWidth="1"/>
    <col min="6702" max="6702" width="9.28515625" style="1" bestFit="1" customWidth="1"/>
    <col min="6703" max="6703" width="13.140625" style="1" bestFit="1" customWidth="1"/>
    <col min="6704" max="6704" width="9.28515625" style="1" bestFit="1" customWidth="1"/>
    <col min="6705" max="6706" width="13.140625" style="1" bestFit="1" customWidth="1"/>
    <col min="6707" max="6707" width="14.85546875" style="1" bestFit="1" customWidth="1"/>
    <col min="6708" max="6912" width="9.140625" style="1"/>
    <col min="6913" max="6913" width="9.28515625" style="1" customWidth="1"/>
    <col min="6914" max="6914" width="8.85546875" style="1" bestFit="1" customWidth="1"/>
    <col min="6915" max="6915" width="8.7109375" style="1" bestFit="1" customWidth="1"/>
    <col min="6916" max="6916" width="8.85546875" style="1" bestFit="1" customWidth="1"/>
    <col min="6917" max="6917" width="8" style="1" bestFit="1" customWidth="1"/>
    <col min="6918" max="6918" width="9" style="1" bestFit="1" customWidth="1"/>
    <col min="6919" max="6919" width="10.140625" style="1" customWidth="1"/>
    <col min="6920" max="6920" width="11" style="1" bestFit="1" customWidth="1"/>
    <col min="6921" max="6922" width="10.5703125" style="1" bestFit="1" customWidth="1"/>
    <col min="6923" max="6923" width="9.85546875" style="1" customWidth="1"/>
    <col min="6924" max="6924" width="11.5703125" style="1" customWidth="1"/>
    <col min="6925" max="6925" width="11.42578125" style="1" customWidth="1"/>
    <col min="6926" max="6926" width="10.140625" style="1" customWidth="1"/>
    <col min="6927" max="6927" width="10.28515625" style="1" bestFit="1" customWidth="1"/>
    <col min="6928" max="6928" width="12.140625" style="1" bestFit="1" customWidth="1"/>
    <col min="6929" max="6929" width="12" style="1" bestFit="1" customWidth="1"/>
    <col min="6930" max="6930" width="12.140625" style="1" customWidth="1"/>
    <col min="6931" max="6931" width="10.85546875" style="1" customWidth="1"/>
    <col min="6932" max="6932" width="8.85546875" style="1" bestFit="1" customWidth="1"/>
    <col min="6933" max="6933" width="9" style="1" bestFit="1" customWidth="1"/>
    <col min="6934" max="6934" width="8.5703125" style="1" bestFit="1" customWidth="1"/>
    <col min="6935" max="6935" width="7.85546875" style="1" bestFit="1" customWidth="1"/>
    <col min="6936" max="6936" width="10.28515625" style="1" bestFit="1" customWidth="1"/>
    <col min="6937" max="6937" width="11.85546875" style="1" bestFit="1" customWidth="1"/>
    <col min="6938" max="6938" width="11.7109375" style="1" bestFit="1" customWidth="1"/>
    <col min="6939" max="6939" width="13.140625" style="1" bestFit="1" customWidth="1"/>
    <col min="6940" max="6940" width="5.5703125" style="1" bestFit="1" customWidth="1"/>
    <col min="6941" max="6941" width="10" style="1" bestFit="1" customWidth="1"/>
    <col min="6942" max="6943" width="14" style="1" bestFit="1" customWidth="1"/>
    <col min="6944" max="6945" width="13.140625" style="1" bestFit="1" customWidth="1"/>
    <col min="6946" max="6946" width="14" style="1" bestFit="1" customWidth="1"/>
    <col min="6947" max="6950" width="9.28515625" style="1" bestFit="1" customWidth="1"/>
    <col min="6951" max="6952" width="11.7109375" style="1" bestFit="1" customWidth="1"/>
    <col min="6953" max="6953" width="9.28515625" style="1" bestFit="1" customWidth="1"/>
    <col min="6954" max="6954" width="11.7109375" style="1" bestFit="1" customWidth="1"/>
    <col min="6955" max="6955" width="13.140625" style="1" bestFit="1" customWidth="1"/>
    <col min="6956" max="6957" width="11.7109375" style="1" bestFit="1" customWidth="1"/>
    <col min="6958" max="6958" width="9.28515625" style="1" bestFit="1" customWidth="1"/>
    <col min="6959" max="6959" width="13.140625" style="1" bestFit="1" customWidth="1"/>
    <col min="6960" max="6960" width="9.28515625" style="1" bestFit="1" customWidth="1"/>
    <col min="6961" max="6962" width="13.140625" style="1" bestFit="1" customWidth="1"/>
    <col min="6963" max="6963" width="14.85546875" style="1" bestFit="1" customWidth="1"/>
    <col min="6964" max="7168" width="9.140625" style="1"/>
    <col min="7169" max="7169" width="9.28515625" style="1" customWidth="1"/>
    <col min="7170" max="7170" width="8.85546875" style="1" bestFit="1" customWidth="1"/>
    <col min="7171" max="7171" width="8.7109375" style="1" bestFit="1" customWidth="1"/>
    <col min="7172" max="7172" width="8.85546875" style="1" bestFit="1" customWidth="1"/>
    <col min="7173" max="7173" width="8" style="1" bestFit="1" customWidth="1"/>
    <col min="7174" max="7174" width="9" style="1" bestFit="1" customWidth="1"/>
    <col min="7175" max="7175" width="10.140625" style="1" customWidth="1"/>
    <col min="7176" max="7176" width="11" style="1" bestFit="1" customWidth="1"/>
    <col min="7177" max="7178" width="10.5703125" style="1" bestFit="1" customWidth="1"/>
    <col min="7179" max="7179" width="9.85546875" style="1" customWidth="1"/>
    <col min="7180" max="7180" width="11.5703125" style="1" customWidth="1"/>
    <col min="7181" max="7181" width="11.42578125" style="1" customWidth="1"/>
    <col min="7182" max="7182" width="10.140625" style="1" customWidth="1"/>
    <col min="7183" max="7183" width="10.28515625" style="1" bestFit="1" customWidth="1"/>
    <col min="7184" max="7184" width="12.140625" style="1" bestFit="1" customWidth="1"/>
    <col min="7185" max="7185" width="12" style="1" bestFit="1" customWidth="1"/>
    <col min="7186" max="7186" width="12.140625" style="1" customWidth="1"/>
    <col min="7187" max="7187" width="10.85546875" style="1" customWidth="1"/>
    <col min="7188" max="7188" width="8.85546875" style="1" bestFit="1" customWidth="1"/>
    <col min="7189" max="7189" width="9" style="1" bestFit="1" customWidth="1"/>
    <col min="7190" max="7190" width="8.5703125" style="1" bestFit="1" customWidth="1"/>
    <col min="7191" max="7191" width="7.85546875" style="1" bestFit="1" customWidth="1"/>
    <col min="7192" max="7192" width="10.28515625" style="1" bestFit="1" customWidth="1"/>
    <col min="7193" max="7193" width="11.85546875" style="1" bestFit="1" customWidth="1"/>
    <col min="7194" max="7194" width="11.7109375" style="1" bestFit="1" customWidth="1"/>
    <col min="7195" max="7195" width="13.140625" style="1" bestFit="1" customWidth="1"/>
    <col min="7196" max="7196" width="5.5703125" style="1" bestFit="1" customWidth="1"/>
    <col min="7197" max="7197" width="10" style="1" bestFit="1" customWidth="1"/>
    <col min="7198" max="7199" width="14" style="1" bestFit="1" customWidth="1"/>
    <col min="7200" max="7201" width="13.140625" style="1" bestFit="1" customWidth="1"/>
    <col min="7202" max="7202" width="14" style="1" bestFit="1" customWidth="1"/>
    <col min="7203" max="7206" width="9.28515625" style="1" bestFit="1" customWidth="1"/>
    <col min="7207" max="7208" width="11.7109375" style="1" bestFit="1" customWidth="1"/>
    <col min="7209" max="7209" width="9.28515625" style="1" bestFit="1" customWidth="1"/>
    <col min="7210" max="7210" width="11.7109375" style="1" bestFit="1" customWidth="1"/>
    <col min="7211" max="7211" width="13.140625" style="1" bestFit="1" customWidth="1"/>
    <col min="7212" max="7213" width="11.7109375" style="1" bestFit="1" customWidth="1"/>
    <col min="7214" max="7214" width="9.28515625" style="1" bestFit="1" customWidth="1"/>
    <col min="7215" max="7215" width="13.140625" style="1" bestFit="1" customWidth="1"/>
    <col min="7216" max="7216" width="9.28515625" style="1" bestFit="1" customWidth="1"/>
    <col min="7217" max="7218" width="13.140625" style="1" bestFit="1" customWidth="1"/>
    <col min="7219" max="7219" width="14.85546875" style="1" bestFit="1" customWidth="1"/>
    <col min="7220" max="7424" width="9.140625" style="1"/>
    <col min="7425" max="7425" width="9.28515625" style="1" customWidth="1"/>
    <col min="7426" max="7426" width="8.85546875" style="1" bestFit="1" customWidth="1"/>
    <col min="7427" max="7427" width="8.7109375" style="1" bestFit="1" customWidth="1"/>
    <col min="7428" max="7428" width="8.85546875" style="1" bestFit="1" customWidth="1"/>
    <col min="7429" max="7429" width="8" style="1" bestFit="1" customWidth="1"/>
    <col min="7430" max="7430" width="9" style="1" bestFit="1" customWidth="1"/>
    <col min="7431" max="7431" width="10.140625" style="1" customWidth="1"/>
    <col min="7432" max="7432" width="11" style="1" bestFit="1" customWidth="1"/>
    <col min="7433" max="7434" width="10.5703125" style="1" bestFit="1" customWidth="1"/>
    <col min="7435" max="7435" width="9.85546875" style="1" customWidth="1"/>
    <col min="7436" max="7436" width="11.5703125" style="1" customWidth="1"/>
    <col min="7437" max="7437" width="11.42578125" style="1" customWidth="1"/>
    <col min="7438" max="7438" width="10.140625" style="1" customWidth="1"/>
    <col min="7439" max="7439" width="10.28515625" style="1" bestFit="1" customWidth="1"/>
    <col min="7440" max="7440" width="12.140625" style="1" bestFit="1" customWidth="1"/>
    <col min="7441" max="7441" width="12" style="1" bestFit="1" customWidth="1"/>
    <col min="7442" max="7442" width="12.140625" style="1" customWidth="1"/>
    <col min="7443" max="7443" width="10.85546875" style="1" customWidth="1"/>
    <col min="7444" max="7444" width="8.85546875" style="1" bestFit="1" customWidth="1"/>
    <col min="7445" max="7445" width="9" style="1" bestFit="1" customWidth="1"/>
    <col min="7446" max="7446" width="8.5703125" style="1" bestFit="1" customWidth="1"/>
    <col min="7447" max="7447" width="7.85546875" style="1" bestFit="1" customWidth="1"/>
    <col min="7448" max="7448" width="10.28515625" style="1" bestFit="1" customWidth="1"/>
    <col min="7449" max="7449" width="11.85546875" style="1" bestFit="1" customWidth="1"/>
    <col min="7450" max="7450" width="11.7109375" style="1" bestFit="1" customWidth="1"/>
    <col min="7451" max="7451" width="13.140625" style="1" bestFit="1" customWidth="1"/>
    <col min="7452" max="7452" width="5.5703125" style="1" bestFit="1" customWidth="1"/>
    <col min="7453" max="7453" width="10" style="1" bestFit="1" customWidth="1"/>
    <col min="7454" max="7455" width="14" style="1" bestFit="1" customWidth="1"/>
    <col min="7456" max="7457" width="13.140625" style="1" bestFit="1" customWidth="1"/>
    <col min="7458" max="7458" width="14" style="1" bestFit="1" customWidth="1"/>
    <col min="7459" max="7462" width="9.28515625" style="1" bestFit="1" customWidth="1"/>
    <col min="7463" max="7464" width="11.7109375" style="1" bestFit="1" customWidth="1"/>
    <col min="7465" max="7465" width="9.28515625" style="1" bestFit="1" customWidth="1"/>
    <col min="7466" max="7466" width="11.7109375" style="1" bestFit="1" customWidth="1"/>
    <col min="7467" max="7467" width="13.140625" style="1" bestFit="1" customWidth="1"/>
    <col min="7468" max="7469" width="11.7109375" style="1" bestFit="1" customWidth="1"/>
    <col min="7470" max="7470" width="9.28515625" style="1" bestFit="1" customWidth="1"/>
    <col min="7471" max="7471" width="13.140625" style="1" bestFit="1" customWidth="1"/>
    <col min="7472" max="7472" width="9.28515625" style="1" bestFit="1" customWidth="1"/>
    <col min="7473" max="7474" width="13.140625" style="1" bestFit="1" customWidth="1"/>
    <col min="7475" max="7475" width="14.85546875" style="1" bestFit="1" customWidth="1"/>
    <col min="7476" max="7680" width="9.140625" style="1"/>
    <col min="7681" max="7681" width="9.28515625" style="1" customWidth="1"/>
    <col min="7682" max="7682" width="8.85546875" style="1" bestFit="1" customWidth="1"/>
    <col min="7683" max="7683" width="8.7109375" style="1" bestFit="1" customWidth="1"/>
    <col min="7684" max="7684" width="8.85546875" style="1" bestFit="1" customWidth="1"/>
    <col min="7685" max="7685" width="8" style="1" bestFit="1" customWidth="1"/>
    <col min="7686" max="7686" width="9" style="1" bestFit="1" customWidth="1"/>
    <col min="7687" max="7687" width="10.140625" style="1" customWidth="1"/>
    <col min="7688" max="7688" width="11" style="1" bestFit="1" customWidth="1"/>
    <col min="7689" max="7690" width="10.5703125" style="1" bestFit="1" customWidth="1"/>
    <col min="7691" max="7691" width="9.85546875" style="1" customWidth="1"/>
    <col min="7692" max="7692" width="11.5703125" style="1" customWidth="1"/>
    <col min="7693" max="7693" width="11.42578125" style="1" customWidth="1"/>
    <col min="7694" max="7694" width="10.140625" style="1" customWidth="1"/>
    <col min="7695" max="7695" width="10.28515625" style="1" bestFit="1" customWidth="1"/>
    <col min="7696" max="7696" width="12.140625" style="1" bestFit="1" customWidth="1"/>
    <col min="7697" max="7697" width="12" style="1" bestFit="1" customWidth="1"/>
    <col min="7698" max="7698" width="12.140625" style="1" customWidth="1"/>
    <col min="7699" max="7699" width="10.85546875" style="1" customWidth="1"/>
    <col min="7700" max="7700" width="8.85546875" style="1" bestFit="1" customWidth="1"/>
    <col min="7701" max="7701" width="9" style="1" bestFit="1" customWidth="1"/>
    <col min="7702" max="7702" width="8.5703125" style="1" bestFit="1" customWidth="1"/>
    <col min="7703" max="7703" width="7.85546875" style="1" bestFit="1" customWidth="1"/>
    <col min="7704" max="7704" width="10.28515625" style="1" bestFit="1" customWidth="1"/>
    <col min="7705" max="7705" width="11.85546875" style="1" bestFit="1" customWidth="1"/>
    <col min="7706" max="7706" width="11.7109375" style="1" bestFit="1" customWidth="1"/>
    <col min="7707" max="7707" width="13.140625" style="1" bestFit="1" customWidth="1"/>
    <col min="7708" max="7708" width="5.5703125" style="1" bestFit="1" customWidth="1"/>
    <col min="7709" max="7709" width="10" style="1" bestFit="1" customWidth="1"/>
    <col min="7710" max="7711" width="14" style="1" bestFit="1" customWidth="1"/>
    <col min="7712" max="7713" width="13.140625" style="1" bestFit="1" customWidth="1"/>
    <col min="7714" max="7714" width="14" style="1" bestFit="1" customWidth="1"/>
    <col min="7715" max="7718" width="9.28515625" style="1" bestFit="1" customWidth="1"/>
    <col min="7719" max="7720" width="11.7109375" style="1" bestFit="1" customWidth="1"/>
    <col min="7721" max="7721" width="9.28515625" style="1" bestFit="1" customWidth="1"/>
    <col min="7722" max="7722" width="11.7109375" style="1" bestFit="1" customWidth="1"/>
    <col min="7723" max="7723" width="13.140625" style="1" bestFit="1" customWidth="1"/>
    <col min="7724" max="7725" width="11.7109375" style="1" bestFit="1" customWidth="1"/>
    <col min="7726" max="7726" width="9.28515625" style="1" bestFit="1" customWidth="1"/>
    <col min="7727" max="7727" width="13.140625" style="1" bestFit="1" customWidth="1"/>
    <col min="7728" max="7728" width="9.28515625" style="1" bestFit="1" customWidth="1"/>
    <col min="7729" max="7730" width="13.140625" style="1" bestFit="1" customWidth="1"/>
    <col min="7731" max="7731" width="14.85546875" style="1" bestFit="1" customWidth="1"/>
    <col min="7732" max="7936" width="9.140625" style="1"/>
    <col min="7937" max="7937" width="9.28515625" style="1" customWidth="1"/>
    <col min="7938" max="7938" width="8.85546875" style="1" bestFit="1" customWidth="1"/>
    <col min="7939" max="7939" width="8.7109375" style="1" bestFit="1" customWidth="1"/>
    <col min="7940" max="7940" width="8.85546875" style="1" bestFit="1" customWidth="1"/>
    <col min="7941" max="7941" width="8" style="1" bestFit="1" customWidth="1"/>
    <col min="7942" max="7942" width="9" style="1" bestFit="1" customWidth="1"/>
    <col min="7943" max="7943" width="10.140625" style="1" customWidth="1"/>
    <col min="7944" max="7944" width="11" style="1" bestFit="1" customWidth="1"/>
    <col min="7945" max="7946" width="10.5703125" style="1" bestFit="1" customWidth="1"/>
    <col min="7947" max="7947" width="9.85546875" style="1" customWidth="1"/>
    <col min="7948" max="7948" width="11.5703125" style="1" customWidth="1"/>
    <col min="7949" max="7949" width="11.42578125" style="1" customWidth="1"/>
    <col min="7950" max="7950" width="10.140625" style="1" customWidth="1"/>
    <col min="7951" max="7951" width="10.28515625" style="1" bestFit="1" customWidth="1"/>
    <col min="7952" max="7952" width="12.140625" style="1" bestFit="1" customWidth="1"/>
    <col min="7953" max="7953" width="12" style="1" bestFit="1" customWidth="1"/>
    <col min="7954" max="7954" width="12.140625" style="1" customWidth="1"/>
    <col min="7955" max="7955" width="10.85546875" style="1" customWidth="1"/>
    <col min="7956" max="7956" width="8.85546875" style="1" bestFit="1" customWidth="1"/>
    <col min="7957" max="7957" width="9" style="1" bestFit="1" customWidth="1"/>
    <col min="7958" max="7958" width="8.5703125" style="1" bestFit="1" customWidth="1"/>
    <col min="7959" max="7959" width="7.85546875" style="1" bestFit="1" customWidth="1"/>
    <col min="7960" max="7960" width="10.28515625" style="1" bestFit="1" customWidth="1"/>
    <col min="7961" max="7961" width="11.85546875" style="1" bestFit="1" customWidth="1"/>
    <col min="7962" max="7962" width="11.7109375" style="1" bestFit="1" customWidth="1"/>
    <col min="7963" max="7963" width="13.140625" style="1" bestFit="1" customWidth="1"/>
    <col min="7964" max="7964" width="5.5703125" style="1" bestFit="1" customWidth="1"/>
    <col min="7965" max="7965" width="10" style="1" bestFit="1" customWidth="1"/>
    <col min="7966" max="7967" width="14" style="1" bestFit="1" customWidth="1"/>
    <col min="7968" max="7969" width="13.140625" style="1" bestFit="1" customWidth="1"/>
    <col min="7970" max="7970" width="14" style="1" bestFit="1" customWidth="1"/>
    <col min="7971" max="7974" width="9.28515625" style="1" bestFit="1" customWidth="1"/>
    <col min="7975" max="7976" width="11.7109375" style="1" bestFit="1" customWidth="1"/>
    <col min="7977" max="7977" width="9.28515625" style="1" bestFit="1" customWidth="1"/>
    <col min="7978" max="7978" width="11.7109375" style="1" bestFit="1" customWidth="1"/>
    <col min="7979" max="7979" width="13.140625" style="1" bestFit="1" customWidth="1"/>
    <col min="7980" max="7981" width="11.7109375" style="1" bestFit="1" customWidth="1"/>
    <col min="7982" max="7982" width="9.28515625" style="1" bestFit="1" customWidth="1"/>
    <col min="7983" max="7983" width="13.140625" style="1" bestFit="1" customWidth="1"/>
    <col min="7984" max="7984" width="9.28515625" style="1" bestFit="1" customWidth="1"/>
    <col min="7985" max="7986" width="13.140625" style="1" bestFit="1" customWidth="1"/>
    <col min="7987" max="7987" width="14.85546875" style="1" bestFit="1" customWidth="1"/>
    <col min="7988" max="8192" width="9.140625" style="1"/>
    <col min="8193" max="8193" width="9.28515625" style="1" customWidth="1"/>
    <col min="8194" max="8194" width="8.85546875" style="1" bestFit="1" customWidth="1"/>
    <col min="8195" max="8195" width="8.7109375" style="1" bestFit="1" customWidth="1"/>
    <col min="8196" max="8196" width="8.85546875" style="1" bestFit="1" customWidth="1"/>
    <col min="8197" max="8197" width="8" style="1" bestFit="1" customWidth="1"/>
    <col min="8198" max="8198" width="9" style="1" bestFit="1" customWidth="1"/>
    <col min="8199" max="8199" width="10.140625" style="1" customWidth="1"/>
    <col min="8200" max="8200" width="11" style="1" bestFit="1" customWidth="1"/>
    <col min="8201" max="8202" width="10.5703125" style="1" bestFit="1" customWidth="1"/>
    <col min="8203" max="8203" width="9.85546875" style="1" customWidth="1"/>
    <col min="8204" max="8204" width="11.5703125" style="1" customWidth="1"/>
    <col min="8205" max="8205" width="11.42578125" style="1" customWidth="1"/>
    <col min="8206" max="8206" width="10.140625" style="1" customWidth="1"/>
    <col min="8207" max="8207" width="10.28515625" style="1" bestFit="1" customWidth="1"/>
    <col min="8208" max="8208" width="12.140625" style="1" bestFit="1" customWidth="1"/>
    <col min="8209" max="8209" width="12" style="1" bestFit="1" customWidth="1"/>
    <col min="8210" max="8210" width="12.140625" style="1" customWidth="1"/>
    <col min="8211" max="8211" width="10.85546875" style="1" customWidth="1"/>
    <col min="8212" max="8212" width="8.85546875" style="1" bestFit="1" customWidth="1"/>
    <col min="8213" max="8213" width="9" style="1" bestFit="1" customWidth="1"/>
    <col min="8214" max="8214" width="8.5703125" style="1" bestFit="1" customWidth="1"/>
    <col min="8215" max="8215" width="7.85546875" style="1" bestFit="1" customWidth="1"/>
    <col min="8216" max="8216" width="10.28515625" style="1" bestFit="1" customWidth="1"/>
    <col min="8217" max="8217" width="11.85546875" style="1" bestFit="1" customWidth="1"/>
    <col min="8218" max="8218" width="11.7109375" style="1" bestFit="1" customWidth="1"/>
    <col min="8219" max="8219" width="13.140625" style="1" bestFit="1" customWidth="1"/>
    <col min="8220" max="8220" width="5.5703125" style="1" bestFit="1" customWidth="1"/>
    <col min="8221" max="8221" width="10" style="1" bestFit="1" customWidth="1"/>
    <col min="8222" max="8223" width="14" style="1" bestFit="1" customWidth="1"/>
    <col min="8224" max="8225" width="13.140625" style="1" bestFit="1" customWidth="1"/>
    <col min="8226" max="8226" width="14" style="1" bestFit="1" customWidth="1"/>
    <col min="8227" max="8230" width="9.28515625" style="1" bestFit="1" customWidth="1"/>
    <col min="8231" max="8232" width="11.7109375" style="1" bestFit="1" customWidth="1"/>
    <col min="8233" max="8233" width="9.28515625" style="1" bestFit="1" customWidth="1"/>
    <col min="8234" max="8234" width="11.7109375" style="1" bestFit="1" customWidth="1"/>
    <col min="8235" max="8235" width="13.140625" style="1" bestFit="1" customWidth="1"/>
    <col min="8236" max="8237" width="11.7109375" style="1" bestFit="1" customWidth="1"/>
    <col min="8238" max="8238" width="9.28515625" style="1" bestFit="1" customWidth="1"/>
    <col min="8239" max="8239" width="13.140625" style="1" bestFit="1" customWidth="1"/>
    <col min="8240" max="8240" width="9.28515625" style="1" bestFit="1" customWidth="1"/>
    <col min="8241" max="8242" width="13.140625" style="1" bestFit="1" customWidth="1"/>
    <col min="8243" max="8243" width="14.85546875" style="1" bestFit="1" customWidth="1"/>
    <col min="8244" max="8448" width="9.140625" style="1"/>
    <col min="8449" max="8449" width="9.28515625" style="1" customWidth="1"/>
    <col min="8450" max="8450" width="8.85546875" style="1" bestFit="1" customWidth="1"/>
    <col min="8451" max="8451" width="8.7109375" style="1" bestFit="1" customWidth="1"/>
    <col min="8452" max="8452" width="8.85546875" style="1" bestFit="1" customWidth="1"/>
    <col min="8453" max="8453" width="8" style="1" bestFit="1" customWidth="1"/>
    <col min="8454" max="8454" width="9" style="1" bestFit="1" customWidth="1"/>
    <col min="8455" max="8455" width="10.140625" style="1" customWidth="1"/>
    <col min="8456" max="8456" width="11" style="1" bestFit="1" customWidth="1"/>
    <col min="8457" max="8458" width="10.5703125" style="1" bestFit="1" customWidth="1"/>
    <col min="8459" max="8459" width="9.85546875" style="1" customWidth="1"/>
    <col min="8460" max="8460" width="11.5703125" style="1" customWidth="1"/>
    <col min="8461" max="8461" width="11.42578125" style="1" customWidth="1"/>
    <col min="8462" max="8462" width="10.140625" style="1" customWidth="1"/>
    <col min="8463" max="8463" width="10.28515625" style="1" bestFit="1" customWidth="1"/>
    <col min="8464" max="8464" width="12.140625" style="1" bestFit="1" customWidth="1"/>
    <col min="8465" max="8465" width="12" style="1" bestFit="1" customWidth="1"/>
    <col min="8466" max="8466" width="12.140625" style="1" customWidth="1"/>
    <col min="8467" max="8467" width="10.85546875" style="1" customWidth="1"/>
    <col min="8468" max="8468" width="8.85546875" style="1" bestFit="1" customWidth="1"/>
    <col min="8469" max="8469" width="9" style="1" bestFit="1" customWidth="1"/>
    <col min="8470" max="8470" width="8.5703125" style="1" bestFit="1" customWidth="1"/>
    <col min="8471" max="8471" width="7.85546875" style="1" bestFit="1" customWidth="1"/>
    <col min="8472" max="8472" width="10.28515625" style="1" bestFit="1" customWidth="1"/>
    <col min="8473" max="8473" width="11.85546875" style="1" bestFit="1" customWidth="1"/>
    <col min="8474" max="8474" width="11.7109375" style="1" bestFit="1" customWidth="1"/>
    <col min="8475" max="8475" width="13.140625" style="1" bestFit="1" customWidth="1"/>
    <col min="8476" max="8476" width="5.5703125" style="1" bestFit="1" customWidth="1"/>
    <col min="8477" max="8477" width="10" style="1" bestFit="1" customWidth="1"/>
    <col min="8478" max="8479" width="14" style="1" bestFit="1" customWidth="1"/>
    <col min="8480" max="8481" width="13.140625" style="1" bestFit="1" customWidth="1"/>
    <col min="8482" max="8482" width="14" style="1" bestFit="1" customWidth="1"/>
    <col min="8483" max="8486" width="9.28515625" style="1" bestFit="1" customWidth="1"/>
    <col min="8487" max="8488" width="11.7109375" style="1" bestFit="1" customWidth="1"/>
    <col min="8489" max="8489" width="9.28515625" style="1" bestFit="1" customWidth="1"/>
    <col min="8490" max="8490" width="11.7109375" style="1" bestFit="1" customWidth="1"/>
    <col min="8491" max="8491" width="13.140625" style="1" bestFit="1" customWidth="1"/>
    <col min="8492" max="8493" width="11.7109375" style="1" bestFit="1" customWidth="1"/>
    <col min="8494" max="8494" width="9.28515625" style="1" bestFit="1" customWidth="1"/>
    <col min="8495" max="8495" width="13.140625" style="1" bestFit="1" customWidth="1"/>
    <col min="8496" max="8496" width="9.28515625" style="1" bestFit="1" customWidth="1"/>
    <col min="8497" max="8498" width="13.140625" style="1" bestFit="1" customWidth="1"/>
    <col min="8499" max="8499" width="14.85546875" style="1" bestFit="1" customWidth="1"/>
    <col min="8500" max="8704" width="9.140625" style="1"/>
    <col min="8705" max="8705" width="9.28515625" style="1" customWidth="1"/>
    <col min="8706" max="8706" width="8.85546875" style="1" bestFit="1" customWidth="1"/>
    <col min="8707" max="8707" width="8.7109375" style="1" bestFit="1" customWidth="1"/>
    <col min="8708" max="8708" width="8.85546875" style="1" bestFit="1" customWidth="1"/>
    <col min="8709" max="8709" width="8" style="1" bestFit="1" customWidth="1"/>
    <col min="8710" max="8710" width="9" style="1" bestFit="1" customWidth="1"/>
    <col min="8711" max="8711" width="10.140625" style="1" customWidth="1"/>
    <col min="8712" max="8712" width="11" style="1" bestFit="1" customWidth="1"/>
    <col min="8713" max="8714" width="10.5703125" style="1" bestFit="1" customWidth="1"/>
    <col min="8715" max="8715" width="9.85546875" style="1" customWidth="1"/>
    <col min="8716" max="8716" width="11.5703125" style="1" customWidth="1"/>
    <col min="8717" max="8717" width="11.42578125" style="1" customWidth="1"/>
    <col min="8718" max="8718" width="10.140625" style="1" customWidth="1"/>
    <col min="8719" max="8719" width="10.28515625" style="1" bestFit="1" customWidth="1"/>
    <col min="8720" max="8720" width="12.140625" style="1" bestFit="1" customWidth="1"/>
    <col min="8721" max="8721" width="12" style="1" bestFit="1" customWidth="1"/>
    <col min="8722" max="8722" width="12.140625" style="1" customWidth="1"/>
    <col min="8723" max="8723" width="10.85546875" style="1" customWidth="1"/>
    <col min="8724" max="8724" width="8.85546875" style="1" bestFit="1" customWidth="1"/>
    <col min="8725" max="8725" width="9" style="1" bestFit="1" customWidth="1"/>
    <col min="8726" max="8726" width="8.5703125" style="1" bestFit="1" customWidth="1"/>
    <col min="8727" max="8727" width="7.85546875" style="1" bestFit="1" customWidth="1"/>
    <col min="8728" max="8728" width="10.28515625" style="1" bestFit="1" customWidth="1"/>
    <col min="8729" max="8729" width="11.85546875" style="1" bestFit="1" customWidth="1"/>
    <col min="8730" max="8730" width="11.7109375" style="1" bestFit="1" customWidth="1"/>
    <col min="8731" max="8731" width="13.140625" style="1" bestFit="1" customWidth="1"/>
    <col min="8732" max="8732" width="5.5703125" style="1" bestFit="1" customWidth="1"/>
    <col min="8733" max="8733" width="10" style="1" bestFit="1" customWidth="1"/>
    <col min="8734" max="8735" width="14" style="1" bestFit="1" customWidth="1"/>
    <col min="8736" max="8737" width="13.140625" style="1" bestFit="1" customWidth="1"/>
    <col min="8738" max="8738" width="14" style="1" bestFit="1" customWidth="1"/>
    <col min="8739" max="8742" width="9.28515625" style="1" bestFit="1" customWidth="1"/>
    <col min="8743" max="8744" width="11.7109375" style="1" bestFit="1" customWidth="1"/>
    <col min="8745" max="8745" width="9.28515625" style="1" bestFit="1" customWidth="1"/>
    <col min="8746" max="8746" width="11.7109375" style="1" bestFit="1" customWidth="1"/>
    <col min="8747" max="8747" width="13.140625" style="1" bestFit="1" customWidth="1"/>
    <col min="8748" max="8749" width="11.7109375" style="1" bestFit="1" customWidth="1"/>
    <col min="8750" max="8750" width="9.28515625" style="1" bestFit="1" customWidth="1"/>
    <col min="8751" max="8751" width="13.140625" style="1" bestFit="1" customWidth="1"/>
    <col min="8752" max="8752" width="9.28515625" style="1" bestFit="1" customWidth="1"/>
    <col min="8753" max="8754" width="13.140625" style="1" bestFit="1" customWidth="1"/>
    <col min="8755" max="8755" width="14.85546875" style="1" bestFit="1" customWidth="1"/>
    <col min="8756" max="8960" width="9.140625" style="1"/>
    <col min="8961" max="8961" width="9.28515625" style="1" customWidth="1"/>
    <col min="8962" max="8962" width="8.85546875" style="1" bestFit="1" customWidth="1"/>
    <col min="8963" max="8963" width="8.7109375" style="1" bestFit="1" customWidth="1"/>
    <col min="8964" max="8964" width="8.85546875" style="1" bestFit="1" customWidth="1"/>
    <col min="8965" max="8965" width="8" style="1" bestFit="1" customWidth="1"/>
    <col min="8966" max="8966" width="9" style="1" bestFit="1" customWidth="1"/>
    <col min="8967" max="8967" width="10.140625" style="1" customWidth="1"/>
    <col min="8968" max="8968" width="11" style="1" bestFit="1" customWidth="1"/>
    <col min="8969" max="8970" width="10.5703125" style="1" bestFit="1" customWidth="1"/>
    <col min="8971" max="8971" width="9.85546875" style="1" customWidth="1"/>
    <col min="8972" max="8972" width="11.5703125" style="1" customWidth="1"/>
    <col min="8973" max="8973" width="11.42578125" style="1" customWidth="1"/>
    <col min="8974" max="8974" width="10.140625" style="1" customWidth="1"/>
    <col min="8975" max="8975" width="10.28515625" style="1" bestFit="1" customWidth="1"/>
    <col min="8976" max="8976" width="12.140625" style="1" bestFit="1" customWidth="1"/>
    <col min="8977" max="8977" width="12" style="1" bestFit="1" customWidth="1"/>
    <col min="8978" max="8978" width="12.140625" style="1" customWidth="1"/>
    <col min="8979" max="8979" width="10.85546875" style="1" customWidth="1"/>
    <col min="8980" max="8980" width="8.85546875" style="1" bestFit="1" customWidth="1"/>
    <col min="8981" max="8981" width="9" style="1" bestFit="1" customWidth="1"/>
    <col min="8982" max="8982" width="8.5703125" style="1" bestFit="1" customWidth="1"/>
    <col min="8983" max="8983" width="7.85546875" style="1" bestFit="1" customWidth="1"/>
    <col min="8984" max="8984" width="10.28515625" style="1" bestFit="1" customWidth="1"/>
    <col min="8985" max="8985" width="11.85546875" style="1" bestFit="1" customWidth="1"/>
    <col min="8986" max="8986" width="11.7109375" style="1" bestFit="1" customWidth="1"/>
    <col min="8987" max="8987" width="13.140625" style="1" bestFit="1" customWidth="1"/>
    <col min="8988" max="8988" width="5.5703125" style="1" bestFit="1" customWidth="1"/>
    <col min="8989" max="8989" width="10" style="1" bestFit="1" customWidth="1"/>
    <col min="8990" max="8991" width="14" style="1" bestFit="1" customWidth="1"/>
    <col min="8992" max="8993" width="13.140625" style="1" bestFit="1" customWidth="1"/>
    <col min="8994" max="8994" width="14" style="1" bestFit="1" customWidth="1"/>
    <col min="8995" max="8998" width="9.28515625" style="1" bestFit="1" customWidth="1"/>
    <col min="8999" max="9000" width="11.7109375" style="1" bestFit="1" customWidth="1"/>
    <col min="9001" max="9001" width="9.28515625" style="1" bestFit="1" customWidth="1"/>
    <col min="9002" max="9002" width="11.7109375" style="1" bestFit="1" customWidth="1"/>
    <col min="9003" max="9003" width="13.140625" style="1" bestFit="1" customWidth="1"/>
    <col min="9004" max="9005" width="11.7109375" style="1" bestFit="1" customWidth="1"/>
    <col min="9006" max="9006" width="9.28515625" style="1" bestFit="1" customWidth="1"/>
    <col min="9007" max="9007" width="13.140625" style="1" bestFit="1" customWidth="1"/>
    <col min="9008" max="9008" width="9.28515625" style="1" bestFit="1" customWidth="1"/>
    <col min="9009" max="9010" width="13.140625" style="1" bestFit="1" customWidth="1"/>
    <col min="9011" max="9011" width="14.85546875" style="1" bestFit="1" customWidth="1"/>
    <col min="9012" max="9216" width="9.140625" style="1"/>
    <col min="9217" max="9217" width="9.28515625" style="1" customWidth="1"/>
    <col min="9218" max="9218" width="8.85546875" style="1" bestFit="1" customWidth="1"/>
    <col min="9219" max="9219" width="8.7109375" style="1" bestFit="1" customWidth="1"/>
    <col min="9220" max="9220" width="8.85546875" style="1" bestFit="1" customWidth="1"/>
    <col min="9221" max="9221" width="8" style="1" bestFit="1" customWidth="1"/>
    <col min="9222" max="9222" width="9" style="1" bestFit="1" customWidth="1"/>
    <col min="9223" max="9223" width="10.140625" style="1" customWidth="1"/>
    <col min="9224" max="9224" width="11" style="1" bestFit="1" customWidth="1"/>
    <col min="9225" max="9226" width="10.5703125" style="1" bestFit="1" customWidth="1"/>
    <col min="9227" max="9227" width="9.85546875" style="1" customWidth="1"/>
    <col min="9228" max="9228" width="11.5703125" style="1" customWidth="1"/>
    <col min="9229" max="9229" width="11.42578125" style="1" customWidth="1"/>
    <col min="9230" max="9230" width="10.140625" style="1" customWidth="1"/>
    <col min="9231" max="9231" width="10.28515625" style="1" bestFit="1" customWidth="1"/>
    <col min="9232" max="9232" width="12.140625" style="1" bestFit="1" customWidth="1"/>
    <col min="9233" max="9233" width="12" style="1" bestFit="1" customWidth="1"/>
    <col min="9234" max="9234" width="12.140625" style="1" customWidth="1"/>
    <col min="9235" max="9235" width="10.85546875" style="1" customWidth="1"/>
    <col min="9236" max="9236" width="8.85546875" style="1" bestFit="1" customWidth="1"/>
    <col min="9237" max="9237" width="9" style="1" bestFit="1" customWidth="1"/>
    <col min="9238" max="9238" width="8.5703125" style="1" bestFit="1" customWidth="1"/>
    <col min="9239" max="9239" width="7.85546875" style="1" bestFit="1" customWidth="1"/>
    <col min="9240" max="9240" width="10.28515625" style="1" bestFit="1" customWidth="1"/>
    <col min="9241" max="9241" width="11.85546875" style="1" bestFit="1" customWidth="1"/>
    <col min="9242" max="9242" width="11.7109375" style="1" bestFit="1" customWidth="1"/>
    <col min="9243" max="9243" width="13.140625" style="1" bestFit="1" customWidth="1"/>
    <col min="9244" max="9244" width="5.5703125" style="1" bestFit="1" customWidth="1"/>
    <col min="9245" max="9245" width="10" style="1" bestFit="1" customWidth="1"/>
    <col min="9246" max="9247" width="14" style="1" bestFit="1" customWidth="1"/>
    <col min="9248" max="9249" width="13.140625" style="1" bestFit="1" customWidth="1"/>
    <col min="9250" max="9250" width="14" style="1" bestFit="1" customWidth="1"/>
    <col min="9251" max="9254" width="9.28515625" style="1" bestFit="1" customWidth="1"/>
    <col min="9255" max="9256" width="11.7109375" style="1" bestFit="1" customWidth="1"/>
    <col min="9257" max="9257" width="9.28515625" style="1" bestFit="1" customWidth="1"/>
    <col min="9258" max="9258" width="11.7109375" style="1" bestFit="1" customWidth="1"/>
    <col min="9259" max="9259" width="13.140625" style="1" bestFit="1" customWidth="1"/>
    <col min="9260" max="9261" width="11.7109375" style="1" bestFit="1" customWidth="1"/>
    <col min="9262" max="9262" width="9.28515625" style="1" bestFit="1" customWidth="1"/>
    <col min="9263" max="9263" width="13.140625" style="1" bestFit="1" customWidth="1"/>
    <col min="9264" max="9264" width="9.28515625" style="1" bestFit="1" customWidth="1"/>
    <col min="9265" max="9266" width="13.140625" style="1" bestFit="1" customWidth="1"/>
    <col min="9267" max="9267" width="14.85546875" style="1" bestFit="1" customWidth="1"/>
    <col min="9268" max="9472" width="9.140625" style="1"/>
    <col min="9473" max="9473" width="9.28515625" style="1" customWidth="1"/>
    <col min="9474" max="9474" width="8.85546875" style="1" bestFit="1" customWidth="1"/>
    <col min="9475" max="9475" width="8.7109375" style="1" bestFit="1" customWidth="1"/>
    <col min="9476" max="9476" width="8.85546875" style="1" bestFit="1" customWidth="1"/>
    <col min="9477" max="9477" width="8" style="1" bestFit="1" customWidth="1"/>
    <col min="9478" max="9478" width="9" style="1" bestFit="1" customWidth="1"/>
    <col min="9479" max="9479" width="10.140625" style="1" customWidth="1"/>
    <col min="9480" max="9480" width="11" style="1" bestFit="1" customWidth="1"/>
    <col min="9481" max="9482" width="10.5703125" style="1" bestFit="1" customWidth="1"/>
    <col min="9483" max="9483" width="9.85546875" style="1" customWidth="1"/>
    <col min="9484" max="9484" width="11.5703125" style="1" customWidth="1"/>
    <col min="9485" max="9485" width="11.42578125" style="1" customWidth="1"/>
    <col min="9486" max="9486" width="10.140625" style="1" customWidth="1"/>
    <col min="9487" max="9487" width="10.28515625" style="1" bestFit="1" customWidth="1"/>
    <col min="9488" max="9488" width="12.140625" style="1" bestFit="1" customWidth="1"/>
    <col min="9489" max="9489" width="12" style="1" bestFit="1" customWidth="1"/>
    <col min="9490" max="9490" width="12.140625" style="1" customWidth="1"/>
    <col min="9491" max="9491" width="10.85546875" style="1" customWidth="1"/>
    <col min="9492" max="9492" width="8.85546875" style="1" bestFit="1" customWidth="1"/>
    <col min="9493" max="9493" width="9" style="1" bestFit="1" customWidth="1"/>
    <col min="9494" max="9494" width="8.5703125" style="1" bestFit="1" customWidth="1"/>
    <col min="9495" max="9495" width="7.85546875" style="1" bestFit="1" customWidth="1"/>
    <col min="9496" max="9496" width="10.28515625" style="1" bestFit="1" customWidth="1"/>
    <col min="9497" max="9497" width="11.85546875" style="1" bestFit="1" customWidth="1"/>
    <col min="9498" max="9498" width="11.7109375" style="1" bestFit="1" customWidth="1"/>
    <col min="9499" max="9499" width="13.140625" style="1" bestFit="1" customWidth="1"/>
    <col min="9500" max="9500" width="5.5703125" style="1" bestFit="1" customWidth="1"/>
    <col min="9501" max="9501" width="10" style="1" bestFit="1" customWidth="1"/>
    <col min="9502" max="9503" width="14" style="1" bestFit="1" customWidth="1"/>
    <col min="9504" max="9505" width="13.140625" style="1" bestFit="1" customWidth="1"/>
    <col min="9506" max="9506" width="14" style="1" bestFit="1" customWidth="1"/>
    <col min="9507" max="9510" width="9.28515625" style="1" bestFit="1" customWidth="1"/>
    <col min="9511" max="9512" width="11.7109375" style="1" bestFit="1" customWidth="1"/>
    <col min="9513" max="9513" width="9.28515625" style="1" bestFit="1" customWidth="1"/>
    <col min="9514" max="9514" width="11.7109375" style="1" bestFit="1" customWidth="1"/>
    <col min="9515" max="9515" width="13.140625" style="1" bestFit="1" customWidth="1"/>
    <col min="9516" max="9517" width="11.7109375" style="1" bestFit="1" customWidth="1"/>
    <col min="9518" max="9518" width="9.28515625" style="1" bestFit="1" customWidth="1"/>
    <col min="9519" max="9519" width="13.140625" style="1" bestFit="1" customWidth="1"/>
    <col min="9520" max="9520" width="9.28515625" style="1" bestFit="1" customWidth="1"/>
    <col min="9521" max="9522" width="13.140625" style="1" bestFit="1" customWidth="1"/>
    <col min="9523" max="9523" width="14.85546875" style="1" bestFit="1" customWidth="1"/>
    <col min="9524" max="9728" width="9.140625" style="1"/>
    <col min="9729" max="9729" width="9.28515625" style="1" customWidth="1"/>
    <col min="9730" max="9730" width="8.85546875" style="1" bestFit="1" customWidth="1"/>
    <col min="9731" max="9731" width="8.7109375" style="1" bestFit="1" customWidth="1"/>
    <col min="9732" max="9732" width="8.85546875" style="1" bestFit="1" customWidth="1"/>
    <col min="9733" max="9733" width="8" style="1" bestFit="1" customWidth="1"/>
    <col min="9734" max="9734" width="9" style="1" bestFit="1" customWidth="1"/>
    <col min="9735" max="9735" width="10.140625" style="1" customWidth="1"/>
    <col min="9736" max="9736" width="11" style="1" bestFit="1" customWidth="1"/>
    <col min="9737" max="9738" width="10.5703125" style="1" bestFit="1" customWidth="1"/>
    <col min="9739" max="9739" width="9.85546875" style="1" customWidth="1"/>
    <col min="9740" max="9740" width="11.5703125" style="1" customWidth="1"/>
    <col min="9741" max="9741" width="11.42578125" style="1" customWidth="1"/>
    <col min="9742" max="9742" width="10.140625" style="1" customWidth="1"/>
    <col min="9743" max="9743" width="10.28515625" style="1" bestFit="1" customWidth="1"/>
    <col min="9744" max="9744" width="12.140625" style="1" bestFit="1" customWidth="1"/>
    <col min="9745" max="9745" width="12" style="1" bestFit="1" customWidth="1"/>
    <col min="9746" max="9746" width="12.140625" style="1" customWidth="1"/>
    <col min="9747" max="9747" width="10.85546875" style="1" customWidth="1"/>
    <col min="9748" max="9748" width="8.85546875" style="1" bestFit="1" customWidth="1"/>
    <col min="9749" max="9749" width="9" style="1" bestFit="1" customWidth="1"/>
    <col min="9750" max="9750" width="8.5703125" style="1" bestFit="1" customWidth="1"/>
    <col min="9751" max="9751" width="7.85546875" style="1" bestFit="1" customWidth="1"/>
    <col min="9752" max="9752" width="10.28515625" style="1" bestFit="1" customWidth="1"/>
    <col min="9753" max="9753" width="11.85546875" style="1" bestFit="1" customWidth="1"/>
    <col min="9754" max="9754" width="11.7109375" style="1" bestFit="1" customWidth="1"/>
    <col min="9755" max="9755" width="13.140625" style="1" bestFit="1" customWidth="1"/>
    <col min="9756" max="9756" width="5.5703125" style="1" bestFit="1" customWidth="1"/>
    <col min="9757" max="9757" width="10" style="1" bestFit="1" customWidth="1"/>
    <col min="9758" max="9759" width="14" style="1" bestFit="1" customWidth="1"/>
    <col min="9760" max="9761" width="13.140625" style="1" bestFit="1" customWidth="1"/>
    <col min="9762" max="9762" width="14" style="1" bestFit="1" customWidth="1"/>
    <col min="9763" max="9766" width="9.28515625" style="1" bestFit="1" customWidth="1"/>
    <col min="9767" max="9768" width="11.7109375" style="1" bestFit="1" customWidth="1"/>
    <col min="9769" max="9769" width="9.28515625" style="1" bestFit="1" customWidth="1"/>
    <col min="9770" max="9770" width="11.7109375" style="1" bestFit="1" customWidth="1"/>
    <col min="9771" max="9771" width="13.140625" style="1" bestFit="1" customWidth="1"/>
    <col min="9772" max="9773" width="11.7109375" style="1" bestFit="1" customWidth="1"/>
    <col min="9774" max="9774" width="9.28515625" style="1" bestFit="1" customWidth="1"/>
    <col min="9775" max="9775" width="13.140625" style="1" bestFit="1" customWidth="1"/>
    <col min="9776" max="9776" width="9.28515625" style="1" bestFit="1" customWidth="1"/>
    <col min="9777" max="9778" width="13.140625" style="1" bestFit="1" customWidth="1"/>
    <col min="9779" max="9779" width="14.85546875" style="1" bestFit="1" customWidth="1"/>
    <col min="9780" max="9984" width="9.140625" style="1"/>
    <col min="9985" max="9985" width="9.28515625" style="1" customWidth="1"/>
    <col min="9986" max="9986" width="8.85546875" style="1" bestFit="1" customWidth="1"/>
    <col min="9987" max="9987" width="8.7109375" style="1" bestFit="1" customWidth="1"/>
    <col min="9988" max="9988" width="8.85546875" style="1" bestFit="1" customWidth="1"/>
    <col min="9989" max="9989" width="8" style="1" bestFit="1" customWidth="1"/>
    <col min="9990" max="9990" width="9" style="1" bestFit="1" customWidth="1"/>
    <col min="9991" max="9991" width="10.140625" style="1" customWidth="1"/>
    <col min="9992" max="9992" width="11" style="1" bestFit="1" customWidth="1"/>
    <col min="9993" max="9994" width="10.5703125" style="1" bestFit="1" customWidth="1"/>
    <col min="9995" max="9995" width="9.85546875" style="1" customWidth="1"/>
    <col min="9996" max="9996" width="11.5703125" style="1" customWidth="1"/>
    <col min="9997" max="9997" width="11.42578125" style="1" customWidth="1"/>
    <col min="9998" max="9998" width="10.140625" style="1" customWidth="1"/>
    <col min="9999" max="9999" width="10.28515625" style="1" bestFit="1" customWidth="1"/>
    <col min="10000" max="10000" width="12.140625" style="1" bestFit="1" customWidth="1"/>
    <col min="10001" max="10001" width="12" style="1" bestFit="1" customWidth="1"/>
    <col min="10002" max="10002" width="12.140625" style="1" customWidth="1"/>
    <col min="10003" max="10003" width="10.85546875" style="1" customWidth="1"/>
    <col min="10004" max="10004" width="8.85546875" style="1" bestFit="1" customWidth="1"/>
    <col min="10005" max="10005" width="9" style="1" bestFit="1" customWidth="1"/>
    <col min="10006" max="10006" width="8.5703125" style="1" bestFit="1" customWidth="1"/>
    <col min="10007" max="10007" width="7.85546875" style="1" bestFit="1" customWidth="1"/>
    <col min="10008" max="10008" width="10.28515625" style="1" bestFit="1" customWidth="1"/>
    <col min="10009" max="10009" width="11.85546875" style="1" bestFit="1" customWidth="1"/>
    <col min="10010" max="10010" width="11.7109375" style="1" bestFit="1" customWidth="1"/>
    <col min="10011" max="10011" width="13.140625" style="1" bestFit="1" customWidth="1"/>
    <col min="10012" max="10012" width="5.5703125" style="1" bestFit="1" customWidth="1"/>
    <col min="10013" max="10013" width="10" style="1" bestFit="1" customWidth="1"/>
    <col min="10014" max="10015" width="14" style="1" bestFit="1" customWidth="1"/>
    <col min="10016" max="10017" width="13.140625" style="1" bestFit="1" customWidth="1"/>
    <col min="10018" max="10018" width="14" style="1" bestFit="1" customWidth="1"/>
    <col min="10019" max="10022" width="9.28515625" style="1" bestFit="1" customWidth="1"/>
    <col min="10023" max="10024" width="11.7109375" style="1" bestFit="1" customWidth="1"/>
    <col min="10025" max="10025" width="9.28515625" style="1" bestFit="1" customWidth="1"/>
    <col min="10026" max="10026" width="11.7109375" style="1" bestFit="1" customWidth="1"/>
    <col min="10027" max="10027" width="13.140625" style="1" bestFit="1" customWidth="1"/>
    <col min="10028" max="10029" width="11.7109375" style="1" bestFit="1" customWidth="1"/>
    <col min="10030" max="10030" width="9.28515625" style="1" bestFit="1" customWidth="1"/>
    <col min="10031" max="10031" width="13.140625" style="1" bestFit="1" customWidth="1"/>
    <col min="10032" max="10032" width="9.28515625" style="1" bestFit="1" customWidth="1"/>
    <col min="10033" max="10034" width="13.140625" style="1" bestFit="1" customWidth="1"/>
    <col min="10035" max="10035" width="14.85546875" style="1" bestFit="1" customWidth="1"/>
    <col min="10036" max="10240" width="9.140625" style="1"/>
    <col min="10241" max="10241" width="9.28515625" style="1" customWidth="1"/>
    <col min="10242" max="10242" width="8.85546875" style="1" bestFit="1" customWidth="1"/>
    <col min="10243" max="10243" width="8.7109375" style="1" bestFit="1" customWidth="1"/>
    <col min="10244" max="10244" width="8.85546875" style="1" bestFit="1" customWidth="1"/>
    <col min="10245" max="10245" width="8" style="1" bestFit="1" customWidth="1"/>
    <col min="10246" max="10246" width="9" style="1" bestFit="1" customWidth="1"/>
    <col min="10247" max="10247" width="10.140625" style="1" customWidth="1"/>
    <col min="10248" max="10248" width="11" style="1" bestFit="1" customWidth="1"/>
    <col min="10249" max="10250" width="10.5703125" style="1" bestFit="1" customWidth="1"/>
    <col min="10251" max="10251" width="9.85546875" style="1" customWidth="1"/>
    <col min="10252" max="10252" width="11.5703125" style="1" customWidth="1"/>
    <col min="10253" max="10253" width="11.42578125" style="1" customWidth="1"/>
    <col min="10254" max="10254" width="10.140625" style="1" customWidth="1"/>
    <col min="10255" max="10255" width="10.28515625" style="1" bestFit="1" customWidth="1"/>
    <col min="10256" max="10256" width="12.140625" style="1" bestFit="1" customWidth="1"/>
    <col min="10257" max="10257" width="12" style="1" bestFit="1" customWidth="1"/>
    <col min="10258" max="10258" width="12.140625" style="1" customWidth="1"/>
    <col min="10259" max="10259" width="10.85546875" style="1" customWidth="1"/>
    <col min="10260" max="10260" width="8.85546875" style="1" bestFit="1" customWidth="1"/>
    <col min="10261" max="10261" width="9" style="1" bestFit="1" customWidth="1"/>
    <col min="10262" max="10262" width="8.5703125" style="1" bestFit="1" customWidth="1"/>
    <col min="10263" max="10263" width="7.85546875" style="1" bestFit="1" customWidth="1"/>
    <col min="10264" max="10264" width="10.28515625" style="1" bestFit="1" customWidth="1"/>
    <col min="10265" max="10265" width="11.85546875" style="1" bestFit="1" customWidth="1"/>
    <col min="10266" max="10266" width="11.7109375" style="1" bestFit="1" customWidth="1"/>
    <col min="10267" max="10267" width="13.140625" style="1" bestFit="1" customWidth="1"/>
    <col min="10268" max="10268" width="5.5703125" style="1" bestFit="1" customWidth="1"/>
    <col min="10269" max="10269" width="10" style="1" bestFit="1" customWidth="1"/>
    <col min="10270" max="10271" width="14" style="1" bestFit="1" customWidth="1"/>
    <col min="10272" max="10273" width="13.140625" style="1" bestFit="1" customWidth="1"/>
    <col min="10274" max="10274" width="14" style="1" bestFit="1" customWidth="1"/>
    <col min="10275" max="10278" width="9.28515625" style="1" bestFit="1" customWidth="1"/>
    <col min="10279" max="10280" width="11.7109375" style="1" bestFit="1" customWidth="1"/>
    <col min="10281" max="10281" width="9.28515625" style="1" bestFit="1" customWidth="1"/>
    <col min="10282" max="10282" width="11.7109375" style="1" bestFit="1" customWidth="1"/>
    <col min="10283" max="10283" width="13.140625" style="1" bestFit="1" customWidth="1"/>
    <col min="10284" max="10285" width="11.7109375" style="1" bestFit="1" customWidth="1"/>
    <col min="10286" max="10286" width="9.28515625" style="1" bestFit="1" customWidth="1"/>
    <col min="10287" max="10287" width="13.140625" style="1" bestFit="1" customWidth="1"/>
    <col min="10288" max="10288" width="9.28515625" style="1" bestFit="1" customWidth="1"/>
    <col min="10289" max="10290" width="13.140625" style="1" bestFit="1" customWidth="1"/>
    <col min="10291" max="10291" width="14.85546875" style="1" bestFit="1" customWidth="1"/>
    <col min="10292" max="10496" width="9.140625" style="1"/>
    <col min="10497" max="10497" width="9.28515625" style="1" customWidth="1"/>
    <col min="10498" max="10498" width="8.85546875" style="1" bestFit="1" customWidth="1"/>
    <col min="10499" max="10499" width="8.7109375" style="1" bestFit="1" customWidth="1"/>
    <col min="10500" max="10500" width="8.85546875" style="1" bestFit="1" customWidth="1"/>
    <col min="10501" max="10501" width="8" style="1" bestFit="1" customWidth="1"/>
    <col min="10502" max="10502" width="9" style="1" bestFit="1" customWidth="1"/>
    <col min="10503" max="10503" width="10.140625" style="1" customWidth="1"/>
    <col min="10504" max="10504" width="11" style="1" bestFit="1" customWidth="1"/>
    <col min="10505" max="10506" width="10.5703125" style="1" bestFit="1" customWidth="1"/>
    <col min="10507" max="10507" width="9.85546875" style="1" customWidth="1"/>
    <col min="10508" max="10508" width="11.5703125" style="1" customWidth="1"/>
    <col min="10509" max="10509" width="11.42578125" style="1" customWidth="1"/>
    <col min="10510" max="10510" width="10.140625" style="1" customWidth="1"/>
    <col min="10511" max="10511" width="10.28515625" style="1" bestFit="1" customWidth="1"/>
    <col min="10512" max="10512" width="12.140625" style="1" bestFit="1" customWidth="1"/>
    <col min="10513" max="10513" width="12" style="1" bestFit="1" customWidth="1"/>
    <col min="10514" max="10514" width="12.140625" style="1" customWidth="1"/>
    <col min="10515" max="10515" width="10.85546875" style="1" customWidth="1"/>
    <col min="10516" max="10516" width="8.85546875" style="1" bestFit="1" customWidth="1"/>
    <col min="10517" max="10517" width="9" style="1" bestFit="1" customWidth="1"/>
    <col min="10518" max="10518" width="8.5703125" style="1" bestFit="1" customWidth="1"/>
    <col min="10519" max="10519" width="7.85546875" style="1" bestFit="1" customWidth="1"/>
    <col min="10520" max="10520" width="10.28515625" style="1" bestFit="1" customWidth="1"/>
    <col min="10521" max="10521" width="11.85546875" style="1" bestFit="1" customWidth="1"/>
    <col min="10522" max="10522" width="11.7109375" style="1" bestFit="1" customWidth="1"/>
    <col min="10523" max="10523" width="13.140625" style="1" bestFit="1" customWidth="1"/>
    <col min="10524" max="10524" width="5.5703125" style="1" bestFit="1" customWidth="1"/>
    <col min="10525" max="10525" width="10" style="1" bestFit="1" customWidth="1"/>
    <col min="10526" max="10527" width="14" style="1" bestFit="1" customWidth="1"/>
    <col min="10528" max="10529" width="13.140625" style="1" bestFit="1" customWidth="1"/>
    <col min="10530" max="10530" width="14" style="1" bestFit="1" customWidth="1"/>
    <col min="10531" max="10534" width="9.28515625" style="1" bestFit="1" customWidth="1"/>
    <col min="10535" max="10536" width="11.7109375" style="1" bestFit="1" customWidth="1"/>
    <col min="10537" max="10537" width="9.28515625" style="1" bestFit="1" customWidth="1"/>
    <col min="10538" max="10538" width="11.7109375" style="1" bestFit="1" customWidth="1"/>
    <col min="10539" max="10539" width="13.140625" style="1" bestFit="1" customWidth="1"/>
    <col min="10540" max="10541" width="11.7109375" style="1" bestFit="1" customWidth="1"/>
    <col min="10542" max="10542" width="9.28515625" style="1" bestFit="1" customWidth="1"/>
    <col min="10543" max="10543" width="13.140625" style="1" bestFit="1" customWidth="1"/>
    <col min="10544" max="10544" width="9.28515625" style="1" bestFit="1" customWidth="1"/>
    <col min="10545" max="10546" width="13.140625" style="1" bestFit="1" customWidth="1"/>
    <col min="10547" max="10547" width="14.85546875" style="1" bestFit="1" customWidth="1"/>
    <col min="10548" max="10752" width="9.140625" style="1"/>
    <col min="10753" max="10753" width="9.28515625" style="1" customWidth="1"/>
    <col min="10754" max="10754" width="8.85546875" style="1" bestFit="1" customWidth="1"/>
    <col min="10755" max="10755" width="8.7109375" style="1" bestFit="1" customWidth="1"/>
    <col min="10756" max="10756" width="8.85546875" style="1" bestFit="1" customWidth="1"/>
    <col min="10757" max="10757" width="8" style="1" bestFit="1" customWidth="1"/>
    <col min="10758" max="10758" width="9" style="1" bestFit="1" customWidth="1"/>
    <col min="10759" max="10759" width="10.140625" style="1" customWidth="1"/>
    <col min="10760" max="10760" width="11" style="1" bestFit="1" customWidth="1"/>
    <col min="10761" max="10762" width="10.5703125" style="1" bestFit="1" customWidth="1"/>
    <col min="10763" max="10763" width="9.85546875" style="1" customWidth="1"/>
    <col min="10764" max="10764" width="11.5703125" style="1" customWidth="1"/>
    <col min="10765" max="10765" width="11.42578125" style="1" customWidth="1"/>
    <col min="10766" max="10766" width="10.140625" style="1" customWidth="1"/>
    <col min="10767" max="10767" width="10.28515625" style="1" bestFit="1" customWidth="1"/>
    <col min="10768" max="10768" width="12.140625" style="1" bestFit="1" customWidth="1"/>
    <col min="10769" max="10769" width="12" style="1" bestFit="1" customWidth="1"/>
    <col min="10770" max="10770" width="12.140625" style="1" customWidth="1"/>
    <col min="10771" max="10771" width="10.85546875" style="1" customWidth="1"/>
    <col min="10772" max="10772" width="8.85546875" style="1" bestFit="1" customWidth="1"/>
    <col min="10773" max="10773" width="9" style="1" bestFit="1" customWidth="1"/>
    <col min="10774" max="10774" width="8.5703125" style="1" bestFit="1" customWidth="1"/>
    <col min="10775" max="10775" width="7.85546875" style="1" bestFit="1" customWidth="1"/>
    <col min="10776" max="10776" width="10.28515625" style="1" bestFit="1" customWidth="1"/>
    <col min="10777" max="10777" width="11.85546875" style="1" bestFit="1" customWidth="1"/>
    <col min="10778" max="10778" width="11.7109375" style="1" bestFit="1" customWidth="1"/>
    <col min="10779" max="10779" width="13.140625" style="1" bestFit="1" customWidth="1"/>
    <col min="10780" max="10780" width="5.5703125" style="1" bestFit="1" customWidth="1"/>
    <col min="10781" max="10781" width="10" style="1" bestFit="1" customWidth="1"/>
    <col min="10782" max="10783" width="14" style="1" bestFit="1" customWidth="1"/>
    <col min="10784" max="10785" width="13.140625" style="1" bestFit="1" customWidth="1"/>
    <col min="10786" max="10786" width="14" style="1" bestFit="1" customWidth="1"/>
    <col min="10787" max="10790" width="9.28515625" style="1" bestFit="1" customWidth="1"/>
    <col min="10791" max="10792" width="11.7109375" style="1" bestFit="1" customWidth="1"/>
    <col min="10793" max="10793" width="9.28515625" style="1" bestFit="1" customWidth="1"/>
    <col min="10794" max="10794" width="11.7109375" style="1" bestFit="1" customWidth="1"/>
    <col min="10795" max="10795" width="13.140625" style="1" bestFit="1" customWidth="1"/>
    <col min="10796" max="10797" width="11.7109375" style="1" bestFit="1" customWidth="1"/>
    <col min="10798" max="10798" width="9.28515625" style="1" bestFit="1" customWidth="1"/>
    <col min="10799" max="10799" width="13.140625" style="1" bestFit="1" customWidth="1"/>
    <col min="10800" max="10800" width="9.28515625" style="1" bestFit="1" customWidth="1"/>
    <col min="10801" max="10802" width="13.140625" style="1" bestFit="1" customWidth="1"/>
    <col min="10803" max="10803" width="14.85546875" style="1" bestFit="1" customWidth="1"/>
    <col min="10804" max="11008" width="9.140625" style="1"/>
    <col min="11009" max="11009" width="9.28515625" style="1" customWidth="1"/>
    <col min="11010" max="11010" width="8.85546875" style="1" bestFit="1" customWidth="1"/>
    <col min="11011" max="11011" width="8.7109375" style="1" bestFit="1" customWidth="1"/>
    <col min="11012" max="11012" width="8.85546875" style="1" bestFit="1" customWidth="1"/>
    <col min="11013" max="11013" width="8" style="1" bestFit="1" customWidth="1"/>
    <col min="11014" max="11014" width="9" style="1" bestFit="1" customWidth="1"/>
    <col min="11015" max="11015" width="10.140625" style="1" customWidth="1"/>
    <col min="11016" max="11016" width="11" style="1" bestFit="1" customWidth="1"/>
    <col min="11017" max="11018" width="10.5703125" style="1" bestFit="1" customWidth="1"/>
    <col min="11019" max="11019" width="9.85546875" style="1" customWidth="1"/>
    <col min="11020" max="11020" width="11.5703125" style="1" customWidth="1"/>
    <col min="11021" max="11021" width="11.42578125" style="1" customWidth="1"/>
    <col min="11022" max="11022" width="10.140625" style="1" customWidth="1"/>
    <col min="11023" max="11023" width="10.28515625" style="1" bestFit="1" customWidth="1"/>
    <col min="11024" max="11024" width="12.140625" style="1" bestFit="1" customWidth="1"/>
    <col min="11025" max="11025" width="12" style="1" bestFit="1" customWidth="1"/>
    <col min="11026" max="11026" width="12.140625" style="1" customWidth="1"/>
    <col min="11027" max="11027" width="10.85546875" style="1" customWidth="1"/>
    <col min="11028" max="11028" width="8.85546875" style="1" bestFit="1" customWidth="1"/>
    <col min="11029" max="11029" width="9" style="1" bestFit="1" customWidth="1"/>
    <col min="11030" max="11030" width="8.5703125" style="1" bestFit="1" customWidth="1"/>
    <col min="11031" max="11031" width="7.85546875" style="1" bestFit="1" customWidth="1"/>
    <col min="11032" max="11032" width="10.28515625" style="1" bestFit="1" customWidth="1"/>
    <col min="11033" max="11033" width="11.85546875" style="1" bestFit="1" customWidth="1"/>
    <col min="11034" max="11034" width="11.7109375" style="1" bestFit="1" customWidth="1"/>
    <col min="11035" max="11035" width="13.140625" style="1" bestFit="1" customWidth="1"/>
    <col min="11036" max="11036" width="5.5703125" style="1" bestFit="1" customWidth="1"/>
    <col min="11037" max="11037" width="10" style="1" bestFit="1" customWidth="1"/>
    <col min="11038" max="11039" width="14" style="1" bestFit="1" customWidth="1"/>
    <col min="11040" max="11041" width="13.140625" style="1" bestFit="1" customWidth="1"/>
    <col min="11042" max="11042" width="14" style="1" bestFit="1" customWidth="1"/>
    <col min="11043" max="11046" width="9.28515625" style="1" bestFit="1" customWidth="1"/>
    <col min="11047" max="11048" width="11.7109375" style="1" bestFit="1" customWidth="1"/>
    <col min="11049" max="11049" width="9.28515625" style="1" bestFit="1" customWidth="1"/>
    <col min="11050" max="11050" width="11.7109375" style="1" bestFit="1" customWidth="1"/>
    <col min="11051" max="11051" width="13.140625" style="1" bestFit="1" customWidth="1"/>
    <col min="11052" max="11053" width="11.7109375" style="1" bestFit="1" customWidth="1"/>
    <col min="11054" max="11054" width="9.28515625" style="1" bestFit="1" customWidth="1"/>
    <col min="11055" max="11055" width="13.140625" style="1" bestFit="1" customWidth="1"/>
    <col min="11056" max="11056" width="9.28515625" style="1" bestFit="1" customWidth="1"/>
    <col min="11057" max="11058" width="13.140625" style="1" bestFit="1" customWidth="1"/>
    <col min="11059" max="11059" width="14.85546875" style="1" bestFit="1" customWidth="1"/>
    <col min="11060" max="11264" width="9.140625" style="1"/>
    <col min="11265" max="11265" width="9.28515625" style="1" customWidth="1"/>
    <col min="11266" max="11266" width="8.85546875" style="1" bestFit="1" customWidth="1"/>
    <col min="11267" max="11267" width="8.7109375" style="1" bestFit="1" customWidth="1"/>
    <col min="11268" max="11268" width="8.85546875" style="1" bestFit="1" customWidth="1"/>
    <col min="11269" max="11269" width="8" style="1" bestFit="1" customWidth="1"/>
    <col min="11270" max="11270" width="9" style="1" bestFit="1" customWidth="1"/>
    <col min="11271" max="11271" width="10.140625" style="1" customWidth="1"/>
    <col min="11272" max="11272" width="11" style="1" bestFit="1" customWidth="1"/>
    <col min="11273" max="11274" width="10.5703125" style="1" bestFit="1" customWidth="1"/>
    <col min="11275" max="11275" width="9.85546875" style="1" customWidth="1"/>
    <col min="11276" max="11276" width="11.5703125" style="1" customWidth="1"/>
    <col min="11277" max="11277" width="11.42578125" style="1" customWidth="1"/>
    <col min="11278" max="11278" width="10.140625" style="1" customWidth="1"/>
    <col min="11279" max="11279" width="10.28515625" style="1" bestFit="1" customWidth="1"/>
    <col min="11280" max="11280" width="12.140625" style="1" bestFit="1" customWidth="1"/>
    <col min="11281" max="11281" width="12" style="1" bestFit="1" customWidth="1"/>
    <col min="11282" max="11282" width="12.140625" style="1" customWidth="1"/>
    <col min="11283" max="11283" width="10.85546875" style="1" customWidth="1"/>
    <col min="11284" max="11284" width="8.85546875" style="1" bestFit="1" customWidth="1"/>
    <col min="11285" max="11285" width="9" style="1" bestFit="1" customWidth="1"/>
    <col min="11286" max="11286" width="8.5703125" style="1" bestFit="1" customWidth="1"/>
    <col min="11287" max="11287" width="7.85546875" style="1" bestFit="1" customWidth="1"/>
    <col min="11288" max="11288" width="10.28515625" style="1" bestFit="1" customWidth="1"/>
    <col min="11289" max="11289" width="11.85546875" style="1" bestFit="1" customWidth="1"/>
    <col min="11290" max="11290" width="11.7109375" style="1" bestFit="1" customWidth="1"/>
    <col min="11291" max="11291" width="13.140625" style="1" bestFit="1" customWidth="1"/>
    <col min="11292" max="11292" width="5.5703125" style="1" bestFit="1" customWidth="1"/>
    <col min="11293" max="11293" width="10" style="1" bestFit="1" customWidth="1"/>
    <col min="11294" max="11295" width="14" style="1" bestFit="1" customWidth="1"/>
    <col min="11296" max="11297" width="13.140625" style="1" bestFit="1" customWidth="1"/>
    <col min="11298" max="11298" width="14" style="1" bestFit="1" customWidth="1"/>
    <col min="11299" max="11302" width="9.28515625" style="1" bestFit="1" customWidth="1"/>
    <col min="11303" max="11304" width="11.7109375" style="1" bestFit="1" customWidth="1"/>
    <col min="11305" max="11305" width="9.28515625" style="1" bestFit="1" customWidth="1"/>
    <col min="11306" max="11306" width="11.7109375" style="1" bestFit="1" customWidth="1"/>
    <col min="11307" max="11307" width="13.140625" style="1" bestFit="1" customWidth="1"/>
    <col min="11308" max="11309" width="11.7109375" style="1" bestFit="1" customWidth="1"/>
    <col min="11310" max="11310" width="9.28515625" style="1" bestFit="1" customWidth="1"/>
    <col min="11311" max="11311" width="13.140625" style="1" bestFit="1" customWidth="1"/>
    <col min="11312" max="11312" width="9.28515625" style="1" bestFit="1" customWidth="1"/>
    <col min="11313" max="11314" width="13.140625" style="1" bestFit="1" customWidth="1"/>
    <col min="11315" max="11315" width="14.85546875" style="1" bestFit="1" customWidth="1"/>
    <col min="11316" max="11520" width="9.140625" style="1"/>
    <col min="11521" max="11521" width="9.28515625" style="1" customWidth="1"/>
    <col min="11522" max="11522" width="8.85546875" style="1" bestFit="1" customWidth="1"/>
    <col min="11523" max="11523" width="8.7109375" style="1" bestFit="1" customWidth="1"/>
    <col min="11524" max="11524" width="8.85546875" style="1" bestFit="1" customWidth="1"/>
    <col min="11525" max="11525" width="8" style="1" bestFit="1" customWidth="1"/>
    <col min="11526" max="11526" width="9" style="1" bestFit="1" customWidth="1"/>
    <col min="11527" max="11527" width="10.140625" style="1" customWidth="1"/>
    <col min="11528" max="11528" width="11" style="1" bestFit="1" customWidth="1"/>
    <col min="11529" max="11530" width="10.5703125" style="1" bestFit="1" customWidth="1"/>
    <col min="11531" max="11531" width="9.85546875" style="1" customWidth="1"/>
    <col min="11532" max="11532" width="11.5703125" style="1" customWidth="1"/>
    <col min="11533" max="11533" width="11.42578125" style="1" customWidth="1"/>
    <col min="11534" max="11534" width="10.140625" style="1" customWidth="1"/>
    <col min="11535" max="11535" width="10.28515625" style="1" bestFit="1" customWidth="1"/>
    <col min="11536" max="11536" width="12.140625" style="1" bestFit="1" customWidth="1"/>
    <col min="11537" max="11537" width="12" style="1" bestFit="1" customWidth="1"/>
    <col min="11538" max="11538" width="12.140625" style="1" customWidth="1"/>
    <col min="11539" max="11539" width="10.85546875" style="1" customWidth="1"/>
    <col min="11540" max="11540" width="8.85546875" style="1" bestFit="1" customWidth="1"/>
    <col min="11541" max="11541" width="9" style="1" bestFit="1" customWidth="1"/>
    <col min="11542" max="11542" width="8.5703125" style="1" bestFit="1" customWidth="1"/>
    <col min="11543" max="11543" width="7.85546875" style="1" bestFit="1" customWidth="1"/>
    <col min="11544" max="11544" width="10.28515625" style="1" bestFit="1" customWidth="1"/>
    <col min="11545" max="11545" width="11.85546875" style="1" bestFit="1" customWidth="1"/>
    <col min="11546" max="11546" width="11.7109375" style="1" bestFit="1" customWidth="1"/>
    <col min="11547" max="11547" width="13.140625" style="1" bestFit="1" customWidth="1"/>
    <col min="11548" max="11548" width="5.5703125" style="1" bestFit="1" customWidth="1"/>
    <col min="11549" max="11549" width="10" style="1" bestFit="1" customWidth="1"/>
    <col min="11550" max="11551" width="14" style="1" bestFit="1" customWidth="1"/>
    <col min="11552" max="11553" width="13.140625" style="1" bestFit="1" customWidth="1"/>
    <col min="11554" max="11554" width="14" style="1" bestFit="1" customWidth="1"/>
    <col min="11555" max="11558" width="9.28515625" style="1" bestFit="1" customWidth="1"/>
    <col min="11559" max="11560" width="11.7109375" style="1" bestFit="1" customWidth="1"/>
    <col min="11561" max="11561" width="9.28515625" style="1" bestFit="1" customWidth="1"/>
    <col min="11562" max="11562" width="11.7109375" style="1" bestFit="1" customWidth="1"/>
    <col min="11563" max="11563" width="13.140625" style="1" bestFit="1" customWidth="1"/>
    <col min="11564" max="11565" width="11.7109375" style="1" bestFit="1" customWidth="1"/>
    <col min="11566" max="11566" width="9.28515625" style="1" bestFit="1" customWidth="1"/>
    <col min="11567" max="11567" width="13.140625" style="1" bestFit="1" customWidth="1"/>
    <col min="11568" max="11568" width="9.28515625" style="1" bestFit="1" customWidth="1"/>
    <col min="11569" max="11570" width="13.140625" style="1" bestFit="1" customWidth="1"/>
    <col min="11571" max="11571" width="14.85546875" style="1" bestFit="1" customWidth="1"/>
    <col min="11572" max="11776" width="9.140625" style="1"/>
    <col min="11777" max="11777" width="9.28515625" style="1" customWidth="1"/>
    <col min="11778" max="11778" width="8.85546875" style="1" bestFit="1" customWidth="1"/>
    <col min="11779" max="11779" width="8.7109375" style="1" bestFit="1" customWidth="1"/>
    <col min="11780" max="11780" width="8.85546875" style="1" bestFit="1" customWidth="1"/>
    <col min="11781" max="11781" width="8" style="1" bestFit="1" customWidth="1"/>
    <col min="11782" max="11782" width="9" style="1" bestFit="1" customWidth="1"/>
    <col min="11783" max="11783" width="10.140625" style="1" customWidth="1"/>
    <col min="11784" max="11784" width="11" style="1" bestFit="1" customWidth="1"/>
    <col min="11785" max="11786" width="10.5703125" style="1" bestFit="1" customWidth="1"/>
    <col min="11787" max="11787" width="9.85546875" style="1" customWidth="1"/>
    <col min="11788" max="11788" width="11.5703125" style="1" customWidth="1"/>
    <col min="11789" max="11789" width="11.42578125" style="1" customWidth="1"/>
    <col min="11790" max="11790" width="10.140625" style="1" customWidth="1"/>
    <col min="11791" max="11791" width="10.28515625" style="1" bestFit="1" customWidth="1"/>
    <col min="11792" max="11792" width="12.140625" style="1" bestFit="1" customWidth="1"/>
    <col min="11793" max="11793" width="12" style="1" bestFit="1" customWidth="1"/>
    <col min="11794" max="11794" width="12.140625" style="1" customWidth="1"/>
    <col min="11795" max="11795" width="10.85546875" style="1" customWidth="1"/>
    <col min="11796" max="11796" width="8.85546875" style="1" bestFit="1" customWidth="1"/>
    <col min="11797" max="11797" width="9" style="1" bestFit="1" customWidth="1"/>
    <col min="11798" max="11798" width="8.5703125" style="1" bestFit="1" customWidth="1"/>
    <col min="11799" max="11799" width="7.85546875" style="1" bestFit="1" customWidth="1"/>
    <col min="11800" max="11800" width="10.28515625" style="1" bestFit="1" customWidth="1"/>
    <col min="11801" max="11801" width="11.85546875" style="1" bestFit="1" customWidth="1"/>
    <col min="11802" max="11802" width="11.7109375" style="1" bestFit="1" customWidth="1"/>
    <col min="11803" max="11803" width="13.140625" style="1" bestFit="1" customWidth="1"/>
    <col min="11804" max="11804" width="5.5703125" style="1" bestFit="1" customWidth="1"/>
    <col min="11805" max="11805" width="10" style="1" bestFit="1" customWidth="1"/>
    <col min="11806" max="11807" width="14" style="1" bestFit="1" customWidth="1"/>
    <col min="11808" max="11809" width="13.140625" style="1" bestFit="1" customWidth="1"/>
    <col min="11810" max="11810" width="14" style="1" bestFit="1" customWidth="1"/>
    <col min="11811" max="11814" width="9.28515625" style="1" bestFit="1" customWidth="1"/>
    <col min="11815" max="11816" width="11.7109375" style="1" bestFit="1" customWidth="1"/>
    <col min="11817" max="11817" width="9.28515625" style="1" bestFit="1" customWidth="1"/>
    <col min="11818" max="11818" width="11.7109375" style="1" bestFit="1" customWidth="1"/>
    <col min="11819" max="11819" width="13.140625" style="1" bestFit="1" customWidth="1"/>
    <col min="11820" max="11821" width="11.7109375" style="1" bestFit="1" customWidth="1"/>
    <col min="11822" max="11822" width="9.28515625" style="1" bestFit="1" customWidth="1"/>
    <col min="11823" max="11823" width="13.140625" style="1" bestFit="1" customWidth="1"/>
    <col min="11824" max="11824" width="9.28515625" style="1" bestFit="1" customWidth="1"/>
    <col min="11825" max="11826" width="13.140625" style="1" bestFit="1" customWidth="1"/>
    <col min="11827" max="11827" width="14.85546875" style="1" bestFit="1" customWidth="1"/>
    <col min="11828" max="12032" width="9.140625" style="1"/>
    <col min="12033" max="12033" width="9.28515625" style="1" customWidth="1"/>
    <col min="12034" max="12034" width="8.85546875" style="1" bestFit="1" customWidth="1"/>
    <col min="12035" max="12035" width="8.7109375" style="1" bestFit="1" customWidth="1"/>
    <col min="12036" max="12036" width="8.85546875" style="1" bestFit="1" customWidth="1"/>
    <col min="12037" max="12037" width="8" style="1" bestFit="1" customWidth="1"/>
    <col min="12038" max="12038" width="9" style="1" bestFit="1" customWidth="1"/>
    <col min="12039" max="12039" width="10.140625" style="1" customWidth="1"/>
    <col min="12040" max="12040" width="11" style="1" bestFit="1" customWidth="1"/>
    <col min="12041" max="12042" width="10.5703125" style="1" bestFit="1" customWidth="1"/>
    <col min="12043" max="12043" width="9.85546875" style="1" customWidth="1"/>
    <col min="12044" max="12044" width="11.5703125" style="1" customWidth="1"/>
    <col min="12045" max="12045" width="11.42578125" style="1" customWidth="1"/>
    <col min="12046" max="12046" width="10.140625" style="1" customWidth="1"/>
    <col min="12047" max="12047" width="10.28515625" style="1" bestFit="1" customWidth="1"/>
    <col min="12048" max="12048" width="12.140625" style="1" bestFit="1" customWidth="1"/>
    <col min="12049" max="12049" width="12" style="1" bestFit="1" customWidth="1"/>
    <col min="12050" max="12050" width="12.140625" style="1" customWidth="1"/>
    <col min="12051" max="12051" width="10.85546875" style="1" customWidth="1"/>
    <col min="12052" max="12052" width="8.85546875" style="1" bestFit="1" customWidth="1"/>
    <col min="12053" max="12053" width="9" style="1" bestFit="1" customWidth="1"/>
    <col min="12054" max="12054" width="8.5703125" style="1" bestFit="1" customWidth="1"/>
    <col min="12055" max="12055" width="7.85546875" style="1" bestFit="1" customWidth="1"/>
    <col min="12056" max="12056" width="10.28515625" style="1" bestFit="1" customWidth="1"/>
    <col min="12057" max="12057" width="11.85546875" style="1" bestFit="1" customWidth="1"/>
    <col min="12058" max="12058" width="11.7109375" style="1" bestFit="1" customWidth="1"/>
    <col min="12059" max="12059" width="13.140625" style="1" bestFit="1" customWidth="1"/>
    <col min="12060" max="12060" width="5.5703125" style="1" bestFit="1" customWidth="1"/>
    <col min="12061" max="12061" width="10" style="1" bestFit="1" customWidth="1"/>
    <col min="12062" max="12063" width="14" style="1" bestFit="1" customWidth="1"/>
    <col min="12064" max="12065" width="13.140625" style="1" bestFit="1" customWidth="1"/>
    <col min="12066" max="12066" width="14" style="1" bestFit="1" customWidth="1"/>
    <col min="12067" max="12070" width="9.28515625" style="1" bestFit="1" customWidth="1"/>
    <col min="12071" max="12072" width="11.7109375" style="1" bestFit="1" customWidth="1"/>
    <col min="12073" max="12073" width="9.28515625" style="1" bestFit="1" customWidth="1"/>
    <col min="12074" max="12074" width="11.7109375" style="1" bestFit="1" customWidth="1"/>
    <col min="12075" max="12075" width="13.140625" style="1" bestFit="1" customWidth="1"/>
    <col min="12076" max="12077" width="11.7109375" style="1" bestFit="1" customWidth="1"/>
    <col min="12078" max="12078" width="9.28515625" style="1" bestFit="1" customWidth="1"/>
    <col min="12079" max="12079" width="13.140625" style="1" bestFit="1" customWidth="1"/>
    <col min="12080" max="12080" width="9.28515625" style="1" bestFit="1" customWidth="1"/>
    <col min="12081" max="12082" width="13.140625" style="1" bestFit="1" customWidth="1"/>
    <col min="12083" max="12083" width="14.85546875" style="1" bestFit="1" customWidth="1"/>
    <col min="12084" max="12288" width="9.140625" style="1"/>
    <col min="12289" max="12289" width="9.28515625" style="1" customWidth="1"/>
    <col min="12290" max="12290" width="8.85546875" style="1" bestFit="1" customWidth="1"/>
    <col min="12291" max="12291" width="8.7109375" style="1" bestFit="1" customWidth="1"/>
    <col min="12292" max="12292" width="8.85546875" style="1" bestFit="1" customWidth="1"/>
    <col min="12293" max="12293" width="8" style="1" bestFit="1" customWidth="1"/>
    <col min="12294" max="12294" width="9" style="1" bestFit="1" customWidth="1"/>
    <col min="12295" max="12295" width="10.140625" style="1" customWidth="1"/>
    <col min="12296" max="12296" width="11" style="1" bestFit="1" customWidth="1"/>
    <col min="12297" max="12298" width="10.5703125" style="1" bestFit="1" customWidth="1"/>
    <col min="12299" max="12299" width="9.85546875" style="1" customWidth="1"/>
    <col min="12300" max="12300" width="11.5703125" style="1" customWidth="1"/>
    <col min="12301" max="12301" width="11.42578125" style="1" customWidth="1"/>
    <col min="12302" max="12302" width="10.140625" style="1" customWidth="1"/>
    <col min="12303" max="12303" width="10.28515625" style="1" bestFit="1" customWidth="1"/>
    <col min="12304" max="12304" width="12.140625" style="1" bestFit="1" customWidth="1"/>
    <col min="12305" max="12305" width="12" style="1" bestFit="1" customWidth="1"/>
    <col min="12306" max="12306" width="12.140625" style="1" customWidth="1"/>
    <col min="12307" max="12307" width="10.85546875" style="1" customWidth="1"/>
    <col min="12308" max="12308" width="8.85546875" style="1" bestFit="1" customWidth="1"/>
    <col min="12309" max="12309" width="9" style="1" bestFit="1" customWidth="1"/>
    <col min="12310" max="12310" width="8.5703125" style="1" bestFit="1" customWidth="1"/>
    <col min="12311" max="12311" width="7.85546875" style="1" bestFit="1" customWidth="1"/>
    <col min="12312" max="12312" width="10.28515625" style="1" bestFit="1" customWidth="1"/>
    <col min="12313" max="12313" width="11.85546875" style="1" bestFit="1" customWidth="1"/>
    <col min="12314" max="12314" width="11.7109375" style="1" bestFit="1" customWidth="1"/>
    <col min="12315" max="12315" width="13.140625" style="1" bestFit="1" customWidth="1"/>
    <col min="12316" max="12316" width="5.5703125" style="1" bestFit="1" customWidth="1"/>
    <col min="12317" max="12317" width="10" style="1" bestFit="1" customWidth="1"/>
    <col min="12318" max="12319" width="14" style="1" bestFit="1" customWidth="1"/>
    <col min="12320" max="12321" width="13.140625" style="1" bestFit="1" customWidth="1"/>
    <col min="12322" max="12322" width="14" style="1" bestFit="1" customWidth="1"/>
    <col min="12323" max="12326" width="9.28515625" style="1" bestFit="1" customWidth="1"/>
    <col min="12327" max="12328" width="11.7109375" style="1" bestFit="1" customWidth="1"/>
    <col min="12329" max="12329" width="9.28515625" style="1" bestFit="1" customWidth="1"/>
    <col min="12330" max="12330" width="11.7109375" style="1" bestFit="1" customWidth="1"/>
    <col min="12331" max="12331" width="13.140625" style="1" bestFit="1" customWidth="1"/>
    <col min="12332" max="12333" width="11.7109375" style="1" bestFit="1" customWidth="1"/>
    <col min="12334" max="12334" width="9.28515625" style="1" bestFit="1" customWidth="1"/>
    <col min="12335" max="12335" width="13.140625" style="1" bestFit="1" customWidth="1"/>
    <col min="12336" max="12336" width="9.28515625" style="1" bestFit="1" customWidth="1"/>
    <col min="12337" max="12338" width="13.140625" style="1" bestFit="1" customWidth="1"/>
    <col min="12339" max="12339" width="14.85546875" style="1" bestFit="1" customWidth="1"/>
    <col min="12340" max="12544" width="9.140625" style="1"/>
    <col min="12545" max="12545" width="9.28515625" style="1" customWidth="1"/>
    <col min="12546" max="12546" width="8.85546875" style="1" bestFit="1" customWidth="1"/>
    <col min="12547" max="12547" width="8.7109375" style="1" bestFit="1" customWidth="1"/>
    <col min="12548" max="12548" width="8.85546875" style="1" bestFit="1" customWidth="1"/>
    <col min="12549" max="12549" width="8" style="1" bestFit="1" customWidth="1"/>
    <col min="12550" max="12550" width="9" style="1" bestFit="1" customWidth="1"/>
    <col min="12551" max="12551" width="10.140625" style="1" customWidth="1"/>
    <col min="12552" max="12552" width="11" style="1" bestFit="1" customWidth="1"/>
    <col min="12553" max="12554" width="10.5703125" style="1" bestFit="1" customWidth="1"/>
    <col min="12555" max="12555" width="9.85546875" style="1" customWidth="1"/>
    <col min="12556" max="12556" width="11.5703125" style="1" customWidth="1"/>
    <col min="12557" max="12557" width="11.42578125" style="1" customWidth="1"/>
    <col min="12558" max="12558" width="10.140625" style="1" customWidth="1"/>
    <col min="12559" max="12559" width="10.28515625" style="1" bestFit="1" customWidth="1"/>
    <col min="12560" max="12560" width="12.140625" style="1" bestFit="1" customWidth="1"/>
    <col min="12561" max="12561" width="12" style="1" bestFit="1" customWidth="1"/>
    <col min="12562" max="12562" width="12.140625" style="1" customWidth="1"/>
    <col min="12563" max="12563" width="10.85546875" style="1" customWidth="1"/>
    <col min="12564" max="12564" width="8.85546875" style="1" bestFit="1" customWidth="1"/>
    <col min="12565" max="12565" width="9" style="1" bestFit="1" customWidth="1"/>
    <col min="12566" max="12566" width="8.5703125" style="1" bestFit="1" customWidth="1"/>
    <col min="12567" max="12567" width="7.85546875" style="1" bestFit="1" customWidth="1"/>
    <col min="12568" max="12568" width="10.28515625" style="1" bestFit="1" customWidth="1"/>
    <col min="12569" max="12569" width="11.85546875" style="1" bestFit="1" customWidth="1"/>
    <col min="12570" max="12570" width="11.7109375" style="1" bestFit="1" customWidth="1"/>
    <col min="12571" max="12571" width="13.140625" style="1" bestFit="1" customWidth="1"/>
    <col min="12572" max="12572" width="5.5703125" style="1" bestFit="1" customWidth="1"/>
    <col min="12573" max="12573" width="10" style="1" bestFit="1" customWidth="1"/>
    <col min="12574" max="12575" width="14" style="1" bestFit="1" customWidth="1"/>
    <col min="12576" max="12577" width="13.140625" style="1" bestFit="1" customWidth="1"/>
    <col min="12578" max="12578" width="14" style="1" bestFit="1" customWidth="1"/>
    <col min="12579" max="12582" width="9.28515625" style="1" bestFit="1" customWidth="1"/>
    <col min="12583" max="12584" width="11.7109375" style="1" bestFit="1" customWidth="1"/>
    <col min="12585" max="12585" width="9.28515625" style="1" bestFit="1" customWidth="1"/>
    <col min="12586" max="12586" width="11.7109375" style="1" bestFit="1" customWidth="1"/>
    <col min="12587" max="12587" width="13.140625" style="1" bestFit="1" customWidth="1"/>
    <col min="12588" max="12589" width="11.7109375" style="1" bestFit="1" customWidth="1"/>
    <col min="12590" max="12590" width="9.28515625" style="1" bestFit="1" customWidth="1"/>
    <col min="12591" max="12591" width="13.140625" style="1" bestFit="1" customWidth="1"/>
    <col min="12592" max="12592" width="9.28515625" style="1" bestFit="1" customWidth="1"/>
    <col min="12593" max="12594" width="13.140625" style="1" bestFit="1" customWidth="1"/>
    <col min="12595" max="12595" width="14.85546875" style="1" bestFit="1" customWidth="1"/>
    <col min="12596" max="12800" width="9.140625" style="1"/>
    <col min="12801" max="12801" width="9.28515625" style="1" customWidth="1"/>
    <col min="12802" max="12802" width="8.85546875" style="1" bestFit="1" customWidth="1"/>
    <col min="12803" max="12803" width="8.7109375" style="1" bestFit="1" customWidth="1"/>
    <col min="12804" max="12804" width="8.85546875" style="1" bestFit="1" customWidth="1"/>
    <col min="12805" max="12805" width="8" style="1" bestFit="1" customWidth="1"/>
    <col min="12806" max="12806" width="9" style="1" bestFit="1" customWidth="1"/>
    <col min="12807" max="12807" width="10.140625" style="1" customWidth="1"/>
    <col min="12808" max="12808" width="11" style="1" bestFit="1" customWidth="1"/>
    <col min="12809" max="12810" width="10.5703125" style="1" bestFit="1" customWidth="1"/>
    <col min="12811" max="12811" width="9.85546875" style="1" customWidth="1"/>
    <col min="12812" max="12812" width="11.5703125" style="1" customWidth="1"/>
    <col min="12813" max="12813" width="11.42578125" style="1" customWidth="1"/>
    <col min="12814" max="12814" width="10.140625" style="1" customWidth="1"/>
    <col min="12815" max="12815" width="10.28515625" style="1" bestFit="1" customWidth="1"/>
    <col min="12816" max="12816" width="12.140625" style="1" bestFit="1" customWidth="1"/>
    <col min="12817" max="12817" width="12" style="1" bestFit="1" customWidth="1"/>
    <col min="12818" max="12818" width="12.140625" style="1" customWidth="1"/>
    <col min="12819" max="12819" width="10.85546875" style="1" customWidth="1"/>
    <col min="12820" max="12820" width="8.85546875" style="1" bestFit="1" customWidth="1"/>
    <col min="12821" max="12821" width="9" style="1" bestFit="1" customWidth="1"/>
    <col min="12822" max="12822" width="8.5703125" style="1" bestFit="1" customWidth="1"/>
    <col min="12823" max="12823" width="7.85546875" style="1" bestFit="1" customWidth="1"/>
    <col min="12824" max="12824" width="10.28515625" style="1" bestFit="1" customWidth="1"/>
    <col min="12825" max="12825" width="11.85546875" style="1" bestFit="1" customWidth="1"/>
    <col min="12826" max="12826" width="11.7109375" style="1" bestFit="1" customWidth="1"/>
    <col min="12827" max="12827" width="13.140625" style="1" bestFit="1" customWidth="1"/>
    <col min="12828" max="12828" width="5.5703125" style="1" bestFit="1" customWidth="1"/>
    <col min="12829" max="12829" width="10" style="1" bestFit="1" customWidth="1"/>
    <col min="12830" max="12831" width="14" style="1" bestFit="1" customWidth="1"/>
    <col min="12832" max="12833" width="13.140625" style="1" bestFit="1" customWidth="1"/>
    <col min="12834" max="12834" width="14" style="1" bestFit="1" customWidth="1"/>
    <col min="12835" max="12838" width="9.28515625" style="1" bestFit="1" customWidth="1"/>
    <col min="12839" max="12840" width="11.7109375" style="1" bestFit="1" customWidth="1"/>
    <col min="12841" max="12841" width="9.28515625" style="1" bestFit="1" customWidth="1"/>
    <col min="12842" max="12842" width="11.7109375" style="1" bestFit="1" customWidth="1"/>
    <col min="12843" max="12843" width="13.140625" style="1" bestFit="1" customWidth="1"/>
    <col min="12844" max="12845" width="11.7109375" style="1" bestFit="1" customWidth="1"/>
    <col min="12846" max="12846" width="9.28515625" style="1" bestFit="1" customWidth="1"/>
    <col min="12847" max="12847" width="13.140625" style="1" bestFit="1" customWidth="1"/>
    <col min="12848" max="12848" width="9.28515625" style="1" bestFit="1" customWidth="1"/>
    <col min="12849" max="12850" width="13.140625" style="1" bestFit="1" customWidth="1"/>
    <col min="12851" max="12851" width="14.85546875" style="1" bestFit="1" customWidth="1"/>
    <col min="12852" max="13056" width="9.140625" style="1"/>
    <col min="13057" max="13057" width="9.28515625" style="1" customWidth="1"/>
    <col min="13058" max="13058" width="8.85546875" style="1" bestFit="1" customWidth="1"/>
    <col min="13059" max="13059" width="8.7109375" style="1" bestFit="1" customWidth="1"/>
    <col min="13060" max="13060" width="8.85546875" style="1" bestFit="1" customWidth="1"/>
    <col min="13061" max="13061" width="8" style="1" bestFit="1" customWidth="1"/>
    <col min="13062" max="13062" width="9" style="1" bestFit="1" customWidth="1"/>
    <col min="13063" max="13063" width="10.140625" style="1" customWidth="1"/>
    <col min="13064" max="13064" width="11" style="1" bestFit="1" customWidth="1"/>
    <col min="13065" max="13066" width="10.5703125" style="1" bestFit="1" customWidth="1"/>
    <col min="13067" max="13067" width="9.85546875" style="1" customWidth="1"/>
    <col min="13068" max="13068" width="11.5703125" style="1" customWidth="1"/>
    <col min="13069" max="13069" width="11.42578125" style="1" customWidth="1"/>
    <col min="13070" max="13070" width="10.140625" style="1" customWidth="1"/>
    <col min="13071" max="13071" width="10.28515625" style="1" bestFit="1" customWidth="1"/>
    <col min="13072" max="13072" width="12.140625" style="1" bestFit="1" customWidth="1"/>
    <col min="13073" max="13073" width="12" style="1" bestFit="1" customWidth="1"/>
    <col min="13074" max="13074" width="12.140625" style="1" customWidth="1"/>
    <col min="13075" max="13075" width="10.85546875" style="1" customWidth="1"/>
    <col min="13076" max="13076" width="8.85546875" style="1" bestFit="1" customWidth="1"/>
    <col min="13077" max="13077" width="9" style="1" bestFit="1" customWidth="1"/>
    <col min="13078" max="13078" width="8.5703125" style="1" bestFit="1" customWidth="1"/>
    <col min="13079" max="13079" width="7.85546875" style="1" bestFit="1" customWidth="1"/>
    <col min="13080" max="13080" width="10.28515625" style="1" bestFit="1" customWidth="1"/>
    <col min="13081" max="13081" width="11.85546875" style="1" bestFit="1" customWidth="1"/>
    <col min="13082" max="13082" width="11.7109375" style="1" bestFit="1" customWidth="1"/>
    <col min="13083" max="13083" width="13.140625" style="1" bestFit="1" customWidth="1"/>
    <col min="13084" max="13084" width="5.5703125" style="1" bestFit="1" customWidth="1"/>
    <col min="13085" max="13085" width="10" style="1" bestFit="1" customWidth="1"/>
    <col min="13086" max="13087" width="14" style="1" bestFit="1" customWidth="1"/>
    <col min="13088" max="13089" width="13.140625" style="1" bestFit="1" customWidth="1"/>
    <col min="13090" max="13090" width="14" style="1" bestFit="1" customWidth="1"/>
    <col min="13091" max="13094" width="9.28515625" style="1" bestFit="1" customWidth="1"/>
    <col min="13095" max="13096" width="11.7109375" style="1" bestFit="1" customWidth="1"/>
    <col min="13097" max="13097" width="9.28515625" style="1" bestFit="1" customWidth="1"/>
    <col min="13098" max="13098" width="11.7109375" style="1" bestFit="1" customWidth="1"/>
    <col min="13099" max="13099" width="13.140625" style="1" bestFit="1" customWidth="1"/>
    <col min="13100" max="13101" width="11.7109375" style="1" bestFit="1" customWidth="1"/>
    <col min="13102" max="13102" width="9.28515625" style="1" bestFit="1" customWidth="1"/>
    <col min="13103" max="13103" width="13.140625" style="1" bestFit="1" customWidth="1"/>
    <col min="13104" max="13104" width="9.28515625" style="1" bestFit="1" customWidth="1"/>
    <col min="13105" max="13106" width="13.140625" style="1" bestFit="1" customWidth="1"/>
    <col min="13107" max="13107" width="14.85546875" style="1" bestFit="1" customWidth="1"/>
    <col min="13108" max="13312" width="9.140625" style="1"/>
    <col min="13313" max="13313" width="9.28515625" style="1" customWidth="1"/>
    <col min="13314" max="13314" width="8.85546875" style="1" bestFit="1" customWidth="1"/>
    <col min="13315" max="13315" width="8.7109375" style="1" bestFit="1" customWidth="1"/>
    <col min="13316" max="13316" width="8.85546875" style="1" bestFit="1" customWidth="1"/>
    <col min="13317" max="13317" width="8" style="1" bestFit="1" customWidth="1"/>
    <col min="13318" max="13318" width="9" style="1" bestFit="1" customWidth="1"/>
    <col min="13319" max="13319" width="10.140625" style="1" customWidth="1"/>
    <col min="13320" max="13320" width="11" style="1" bestFit="1" customWidth="1"/>
    <col min="13321" max="13322" width="10.5703125" style="1" bestFit="1" customWidth="1"/>
    <col min="13323" max="13323" width="9.85546875" style="1" customWidth="1"/>
    <col min="13324" max="13324" width="11.5703125" style="1" customWidth="1"/>
    <col min="13325" max="13325" width="11.42578125" style="1" customWidth="1"/>
    <col min="13326" max="13326" width="10.140625" style="1" customWidth="1"/>
    <col min="13327" max="13327" width="10.28515625" style="1" bestFit="1" customWidth="1"/>
    <col min="13328" max="13328" width="12.140625" style="1" bestFit="1" customWidth="1"/>
    <col min="13329" max="13329" width="12" style="1" bestFit="1" customWidth="1"/>
    <col min="13330" max="13330" width="12.140625" style="1" customWidth="1"/>
    <col min="13331" max="13331" width="10.85546875" style="1" customWidth="1"/>
    <col min="13332" max="13332" width="8.85546875" style="1" bestFit="1" customWidth="1"/>
    <col min="13333" max="13333" width="9" style="1" bestFit="1" customWidth="1"/>
    <col min="13334" max="13334" width="8.5703125" style="1" bestFit="1" customWidth="1"/>
    <col min="13335" max="13335" width="7.85546875" style="1" bestFit="1" customWidth="1"/>
    <col min="13336" max="13336" width="10.28515625" style="1" bestFit="1" customWidth="1"/>
    <col min="13337" max="13337" width="11.85546875" style="1" bestFit="1" customWidth="1"/>
    <col min="13338" max="13338" width="11.7109375" style="1" bestFit="1" customWidth="1"/>
    <col min="13339" max="13339" width="13.140625" style="1" bestFit="1" customWidth="1"/>
    <col min="13340" max="13340" width="5.5703125" style="1" bestFit="1" customWidth="1"/>
    <col min="13341" max="13341" width="10" style="1" bestFit="1" customWidth="1"/>
    <col min="13342" max="13343" width="14" style="1" bestFit="1" customWidth="1"/>
    <col min="13344" max="13345" width="13.140625" style="1" bestFit="1" customWidth="1"/>
    <col min="13346" max="13346" width="14" style="1" bestFit="1" customWidth="1"/>
    <col min="13347" max="13350" width="9.28515625" style="1" bestFit="1" customWidth="1"/>
    <col min="13351" max="13352" width="11.7109375" style="1" bestFit="1" customWidth="1"/>
    <col min="13353" max="13353" width="9.28515625" style="1" bestFit="1" customWidth="1"/>
    <col min="13354" max="13354" width="11.7109375" style="1" bestFit="1" customWidth="1"/>
    <col min="13355" max="13355" width="13.140625" style="1" bestFit="1" customWidth="1"/>
    <col min="13356" max="13357" width="11.7109375" style="1" bestFit="1" customWidth="1"/>
    <col min="13358" max="13358" width="9.28515625" style="1" bestFit="1" customWidth="1"/>
    <col min="13359" max="13359" width="13.140625" style="1" bestFit="1" customWidth="1"/>
    <col min="13360" max="13360" width="9.28515625" style="1" bestFit="1" customWidth="1"/>
    <col min="13361" max="13362" width="13.140625" style="1" bestFit="1" customWidth="1"/>
    <col min="13363" max="13363" width="14.85546875" style="1" bestFit="1" customWidth="1"/>
    <col min="13364" max="13568" width="9.140625" style="1"/>
    <col min="13569" max="13569" width="9.28515625" style="1" customWidth="1"/>
    <col min="13570" max="13570" width="8.85546875" style="1" bestFit="1" customWidth="1"/>
    <col min="13571" max="13571" width="8.7109375" style="1" bestFit="1" customWidth="1"/>
    <col min="13572" max="13572" width="8.85546875" style="1" bestFit="1" customWidth="1"/>
    <col min="13573" max="13573" width="8" style="1" bestFit="1" customWidth="1"/>
    <col min="13574" max="13574" width="9" style="1" bestFit="1" customWidth="1"/>
    <col min="13575" max="13575" width="10.140625" style="1" customWidth="1"/>
    <col min="13576" max="13576" width="11" style="1" bestFit="1" customWidth="1"/>
    <col min="13577" max="13578" width="10.5703125" style="1" bestFit="1" customWidth="1"/>
    <col min="13579" max="13579" width="9.85546875" style="1" customWidth="1"/>
    <col min="13580" max="13580" width="11.5703125" style="1" customWidth="1"/>
    <col min="13581" max="13581" width="11.42578125" style="1" customWidth="1"/>
    <col min="13582" max="13582" width="10.140625" style="1" customWidth="1"/>
    <col min="13583" max="13583" width="10.28515625" style="1" bestFit="1" customWidth="1"/>
    <col min="13584" max="13584" width="12.140625" style="1" bestFit="1" customWidth="1"/>
    <col min="13585" max="13585" width="12" style="1" bestFit="1" customWidth="1"/>
    <col min="13586" max="13586" width="12.140625" style="1" customWidth="1"/>
    <col min="13587" max="13587" width="10.85546875" style="1" customWidth="1"/>
    <col min="13588" max="13588" width="8.85546875" style="1" bestFit="1" customWidth="1"/>
    <col min="13589" max="13589" width="9" style="1" bestFit="1" customWidth="1"/>
    <col min="13590" max="13590" width="8.5703125" style="1" bestFit="1" customWidth="1"/>
    <col min="13591" max="13591" width="7.85546875" style="1" bestFit="1" customWidth="1"/>
    <col min="13592" max="13592" width="10.28515625" style="1" bestFit="1" customWidth="1"/>
    <col min="13593" max="13593" width="11.85546875" style="1" bestFit="1" customWidth="1"/>
    <col min="13594" max="13594" width="11.7109375" style="1" bestFit="1" customWidth="1"/>
    <col min="13595" max="13595" width="13.140625" style="1" bestFit="1" customWidth="1"/>
    <col min="13596" max="13596" width="5.5703125" style="1" bestFit="1" customWidth="1"/>
    <col min="13597" max="13597" width="10" style="1" bestFit="1" customWidth="1"/>
    <col min="13598" max="13599" width="14" style="1" bestFit="1" customWidth="1"/>
    <col min="13600" max="13601" width="13.140625" style="1" bestFit="1" customWidth="1"/>
    <col min="13602" max="13602" width="14" style="1" bestFit="1" customWidth="1"/>
    <col min="13603" max="13606" width="9.28515625" style="1" bestFit="1" customWidth="1"/>
    <col min="13607" max="13608" width="11.7109375" style="1" bestFit="1" customWidth="1"/>
    <col min="13609" max="13609" width="9.28515625" style="1" bestFit="1" customWidth="1"/>
    <col min="13610" max="13610" width="11.7109375" style="1" bestFit="1" customWidth="1"/>
    <col min="13611" max="13611" width="13.140625" style="1" bestFit="1" customWidth="1"/>
    <col min="13612" max="13613" width="11.7109375" style="1" bestFit="1" customWidth="1"/>
    <col min="13614" max="13614" width="9.28515625" style="1" bestFit="1" customWidth="1"/>
    <col min="13615" max="13615" width="13.140625" style="1" bestFit="1" customWidth="1"/>
    <col min="13616" max="13616" width="9.28515625" style="1" bestFit="1" customWidth="1"/>
    <col min="13617" max="13618" width="13.140625" style="1" bestFit="1" customWidth="1"/>
    <col min="13619" max="13619" width="14.85546875" style="1" bestFit="1" customWidth="1"/>
    <col min="13620" max="13824" width="9.140625" style="1"/>
    <col min="13825" max="13825" width="9.28515625" style="1" customWidth="1"/>
    <col min="13826" max="13826" width="8.85546875" style="1" bestFit="1" customWidth="1"/>
    <col min="13827" max="13827" width="8.7109375" style="1" bestFit="1" customWidth="1"/>
    <col min="13828" max="13828" width="8.85546875" style="1" bestFit="1" customWidth="1"/>
    <col min="13829" max="13829" width="8" style="1" bestFit="1" customWidth="1"/>
    <col min="13830" max="13830" width="9" style="1" bestFit="1" customWidth="1"/>
    <col min="13831" max="13831" width="10.140625" style="1" customWidth="1"/>
    <col min="13832" max="13832" width="11" style="1" bestFit="1" customWidth="1"/>
    <col min="13833" max="13834" width="10.5703125" style="1" bestFit="1" customWidth="1"/>
    <col min="13835" max="13835" width="9.85546875" style="1" customWidth="1"/>
    <col min="13836" max="13836" width="11.5703125" style="1" customWidth="1"/>
    <col min="13837" max="13837" width="11.42578125" style="1" customWidth="1"/>
    <col min="13838" max="13838" width="10.140625" style="1" customWidth="1"/>
    <col min="13839" max="13839" width="10.28515625" style="1" bestFit="1" customWidth="1"/>
    <col min="13840" max="13840" width="12.140625" style="1" bestFit="1" customWidth="1"/>
    <col min="13841" max="13841" width="12" style="1" bestFit="1" customWidth="1"/>
    <col min="13842" max="13842" width="12.140625" style="1" customWidth="1"/>
    <col min="13843" max="13843" width="10.85546875" style="1" customWidth="1"/>
    <col min="13844" max="13844" width="8.85546875" style="1" bestFit="1" customWidth="1"/>
    <col min="13845" max="13845" width="9" style="1" bestFit="1" customWidth="1"/>
    <col min="13846" max="13846" width="8.5703125" style="1" bestFit="1" customWidth="1"/>
    <col min="13847" max="13847" width="7.85546875" style="1" bestFit="1" customWidth="1"/>
    <col min="13848" max="13848" width="10.28515625" style="1" bestFit="1" customWidth="1"/>
    <col min="13849" max="13849" width="11.85546875" style="1" bestFit="1" customWidth="1"/>
    <col min="13850" max="13850" width="11.7109375" style="1" bestFit="1" customWidth="1"/>
    <col min="13851" max="13851" width="13.140625" style="1" bestFit="1" customWidth="1"/>
    <col min="13852" max="13852" width="5.5703125" style="1" bestFit="1" customWidth="1"/>
    <col min="13853" max="13853" width="10" style="1" bestFit="1" customWidth="1"/>
    <col min="13854" max="13855" width="14" style="1" bestFit="1" customWidth="1"/>
    <col min="13856" max="13857" width="13.140625" style="1" bestFit="1" customWidth="1"/>
    <col min="13858" max="13858" width="14" style="1" bestFit="1" customWidth="1"/>
    <col min="13859" max="13862" width="9.28515625" style="1" bestFit="1" customWidth="1"/>
    <col min="13863" max="13864" width="11.7109375" style="1" bestFit="1" customWidth="1"/>
    <col min="13865" max="13865" width="9.28515625" style="1" bestFit="1" customWidth="1"/>
    <col min="13866" max="13866" width="11.7109375" style="1" bestFit="1" customWidth="1"/>
    <col min="13867" max="13867" width="13.140625" style="1" bestFit="1" customWidth="1"/>
    <col min="13868" max="13869" width="11.7109375" style="1" bestFit="1" customWidth="1"/>
    <col min="13870" max="13870" width="9.28515625" style="1" bestFit="1" customWidth="1"/>
    <col min="13871" max="13871" width="13.140625" style="1" bestFit="1" customWidth="1"/>
    <col min="13872" max="13872" width="9.28515625" style="1" bestFit="1" customWidth="1"/>
    <col min="13873" max="13874" width="13.140625" style="1" bestFit="1" customWidth="1"/>
    <col min="13875" max="13875" width="14.85546875" style="1" bestFit="1" customWidth="1"/>
    <col min="13876" max="14080" width="9.140625" style="1"/>
    <col min="14081" max="14081" width="9.28515625" style="1" customWidth="1"/>
    <col min="14082" max="14082" width="8.85546875" style="1" bestFit="1" customWidth="1"/>
    <col min="14083" max="14083" width="8.7109375" style="1" bestFit="1" customWidth="1"/>
    <col min="14084" max="14084" width="8.85546875" style="1" bestFit="1" customWidth="1"/>
    <col min="14085" max="14085" width="8" style="1" bestFit="1" customWidth="1"/>
    <col min="14086" max="14086" width="9" style="1" bestFit="1" customWidth="1"/>
    <col min="14087" max="14087" width="10.140625" style="1" customWidth="1"/>
    <col min="14088" max="14088" width="11" style="1" bestFit="1" customWidth="1"/>
    <col min="14089" max="14090" width="10.5703125" style="1" bestFit="1" customWidth="1"/>
    <col min="14091" max="14091" width="9.85546875" style="1" customWidth="1"/>
    <col min="14092" max="14092" width="11.5703125" style="1" customWidth="1"/>
    <col min="14093" max="14093" width="11.42578125" style="1" customWidth="1"/>
    <col min="14094" max="14094" width="10.140625" style="1" customWidth="1"/>
    <col min="14095" max="14095" width="10.28515625" style="1" bestFit="1" customWidth="1"/>
    <col min="14096" max="14096" width="12.140625" style="1" bestFit="1" customWidth="1"/>
    <col min="14097" max="14097" width="12" style="1" bestFit="1" customWidth="1"/>
    <col min="14098" max="14098" width="12.140625" style="1" customWidth="1"/>
    <col min="14099" max="14099" width="10.85546875" style="1" customWidth="1"/>
    <col min="14100" max="14100" width="8.85546875" style="1" bestFit="1" customWidth="1"/>
    <col min="14101" max="14101" width="9" style="1" bestFit="1" customWidth="1"/>
    <col min="14102" max="14102" width="8.5703125" style="1" bestFit="1" customWidth="1"/>
    <col min="14103" max="14103" width="7.85546875" style="1" bestFit="1" customWidth="1"/>
    <col min="14104" max="14104" width="10.28515625" style="1" bestFit="1" customWidth="1"/>
    <col min="14105" max="14105" width="11.85546875" style="1" bestFit="1" customWidth="1"/>
    <col min="14106" max="14106" width="11.7109375" style="1" bestFit="1" customWidth="1"/>
    <col min="14107" max="14107" width="13.140625" style="1" bestFit="1" customWidth="1"/>
    <col min="14108" max="14108" width="5.5703125" style="1" bestFit="1" customWidth="1"/>
    <col min="14109" max="14109" width="10" style="1" bestFit="1" customWidth="1"/>
    <col min="14110" max="14111" width="14" style="1" bestFit="1" customWidth="1"/>
    <col min="14112" max="14113" width="13.140625" style="1" bestFit="1" customWidth="1"/>
    <col min="14114" max="14114" width="14" style="1" bestFit="1" customWidth="1"/>
    <col min="14115" max="14118" width="9.28515625" style="1" bestFit="1" customWidth="1"/>
    <col min="14119" max="14120" width="11.7109375" style="1" bestFit="1" customWidth="1"/>
    <col min="14121" max="14121" width="9.28515625" style="1" bestFit="1" customWidth="1"/>
    <col min="14122" max="14122" width="11.7109375" style="1" bestFit="1" customWidth="1"/>
    <col min="14123" max="14123" width="13.140625" style="1" bestFit="1" customWidth="1"/>
    <col min="14124" max="14125" width="11.7109375" style="1" bestFit="1" customWidth="1"/>
    <col min="14126" max="14126" width="9.28515625" style="1" bestFit="1" customWidth="1"/>
    <col min="14127" max="14127" width="13.140625" style="1" bestFit="1" customWidth="1"/>
    <col min="14128" max="14128" width="9.28515625" style="1" bestFit="1" customWidth="1"/>
    <col min="14129" max="14130" width="13.140625" style="1" bestFit="1" customWidth="1"/>
    <col min="14131" max="14131" width="14.85546875" style="1" bestFit="1" customWidth="1"/>
    <col min="14132" max="14336" width="9.140625" style="1"/>
    <col min="14337" max="14337" width="9.28515625" style="1" customWidth="1"/>
    <col min="14338" max="14338" width="8.85546875" style="1" bestFit="1" customWidth="1"/>
    <col min="14339" max="14339" width="8.7109375" style="1" bestFit="1" customWidth="1"/>
    <col min="14340" max="14340" width="8.85546875" style="1" bestFit="1" customWidth="1"/>
    <col min="14341" max="14341" width="8" style="1" bestFit="1" customWidth="1"/>
    <col min="14342" max="14342" width="9" style="1" bestFit="1" customWidth="1"/>
    <col min="14343" max="14343" width="10.140625" style="1" customWidth="1"/>
    <col min="14344" max="14344" width="11" style="1" bestFit="1" customWidth="1"/>
    <col min="14345" max="14346" width="10.5703125" style="1" bestFit="1" customWidth="1"/>
    <col min="14347" max="14347" width="9.85546875" style="1" customWidth="1"/>
    <col min="14348" max="14348" width="11.5703125" style="1" customWidth="1"/>
    <col min="14349" max="14349" width="11.42578125" style="1" customWidth="1"/>
    <col min="14350" max="14350" width="10.140625" style="1" customWidth="1"/>
    <col min="14351" max="14351" width="10.28515625" style="1" bestFit="1" customWidth="1"/>
    <col min="14352" max="14352" width="12.140625" style="1" bestFit="1" customWidth="1"/>
    <col min="14353" max="14353" width="12" style="1" bestFit="1" customWidth="1"/>
    <col min="14354" max="14354" width="12.140625" style="1" customWidth="1"/>
    <col min="14355" max="14355" width="10.85546875" style="1" customWidth="1"/>
    <col min="14356" max="14356" width="8.85546875" style="1" bestFit="1" customWidth="1"/>
    <col min="14357" max="14357" width="9" style="1" bestFit="1" customWidth="1"/>
    <col min="14358" max="14358" width="8.5703125" style="1" bestFit="1" customWidth="1"/>
    <col min="14359" max="14359" width="7.85546875" style="1" bestFit="1" customWidth="1"/>
    <col min="14360" max="14360" width="10.28515625" style="1" bestFit="1" customWidth="1"/>
    <col min="14361" max="14361" width="11.85546875" style="1" bestFit="1" customWidth="1"/>
    <col min="14362" max="14362" width="11.7109375" style="1" bestFit="1" customWidth="1"/>
    <col min="14363" max="14363" width="13.140625" style="1" bestFit="1" customWidth="1"/>
    <col min="14364" max="14364" width="5.5703125" style="1" bestFit="1" customWidth="1"/>
    <col min="14365" max="14365" width="10" style="1" bestFit="1" customWidth="1"/>
    <col min="14366" max="14367" width="14" style="1" bestFit="1" customWidth="1"/>
    <col min="14368" max="14369" width="13.140625" style="1" bestFit="1" customWidth="1"/>
    <col min="14370" max="14370" width="14" style="1" bestFit="1" customWidth="1"/>
    <col min="14371" max="14374" width="9.28515625" style="1" bestFit="1" customWidth="1"/>
    <col min="14375" max="14376" width="11.7109375" style="1" bestFit="1" customWidth="1"/>
    <col min="14377" max="14377" width="9.28515625" style="1" bestFit="1" customWidth="1"/>
    <col min="14378" max="14378" width="11.7109375" style="1" bestFit="1" customWidth="1"/>
    <col min="14379" max="14379" width="13.140625" style="1" bestFit="1" customWidth="1"/>
    <col min="14380" max="14381" width="11.7109375" style="1" bestFit="1" customWidth="1"/>
    <col min="14382" max="14382" width="9.28515625" style="1" bestFit="1" customWidth="1"/>
    <col min="14383" max="14383" width="13.140625" style="1" bestFit="1" customWidth="1"/>
    <col min="14384" max="14384" width="9.28515625" style="1" bestFit="1" customWidth="1"/>
    <col min="14385" max="14386" width="13.140625" style="1" bestFit="1" customWidth="1"/>
    <col min="14387" max="14387" width="14.85546875" style="1" bestFit="1" customWidth="1"/>
    <col min="14388" max="14592" width="9.140625" style="1"/>
    <col min="14593" max="14593" width="9.28515625" style="1" customWidth="1"/>
    <col min="14594" max="14594" width="8.85546875" style="1" bestFit="1" customWidth="1"/>
    <col min="14595" max="14595" width="8.7109375" style="1" bestFit="1" customWidth="1"/>
    <col min="14596" max="14596" width="8.85546875" style="1" bestFit="1" customWidth="1"/>
    <col min="14597" max="14597" width="8" style="1" bestFit="1" customWidth="1"/>
    <col min="14598" max="14598" width="9" style="1" bestFit="1" customWidth="1"/>
    <col min="14599" max="14599" width="10.140625" style="1" customWidth="1"/>
    <col min="14600" max="14600" width="11" style="1" bestFit="1" customWidth="1"/>
    <col min="14601" max="14602" width="10.5703125" style="1" bestFit="1" customWidth="1"/>
    <col min="14603" max="14603" width="9.85546875" style="1" customWidth="1"/>
    <col min="14604" max="14604" width="11.5703125" style="1" customWidth="1"/>
    <col min="14605" max="14605" width="11.42578125" style="1" customWidth="1"/>
    <col min="14606" max="14606" width="10.140625" style="1" customWidth="1"/>
    <col min="14607" max="14607" width="10.28515625" style="1" bestFit="1" customWidth="1"/>
    <col min="14608" max="14608" width="12.140625" style="1" bestFit="1" customWidth="1"/>
    <col min="14609" max="14609" width="12" style="1" bestFit="1" customWidth="1"/>
    <col min="14610" max="14610" width="12.140625" style="1" customWidth="1"/>
    <col min="14611" max="14611" width="10.85546875" style="1" customWidth="1"/>
    <col min="14612" max="14612" width="8.85546875" style="1" bestFit="1" customWidth="1"/>
    <col min="14613" max="14613" width="9" style="1" bestFit="1" customWidth="1"/>
    <col min="14614" max="14614" width="8.5703125" style="1" bestFit="1" customWidth="1"/>
    <col min="14615" max="14615" width="7.85546875" style="1" bestFit="1" customWidth="1"/>
    <col min="14616" max="14616" width="10.28515625" style="1" bestFit="1" customWidth="1"/>
    <col min="14617" max="14617" width="11.85546875" style="1" bestFit="1" customWidth="1"/>
    <col min="14618" max="14618" width="11.7109375" style="1" bestFit="1" customWidth="1"/>
    <col min="14619" max="14619" width="13.140625" style="1" bestFit="1" customWidth="1"/>
    <col min="14620" max="14620" width="5.5703125" style="1" bestFit="1" customWidth="1"/>
    <col min="14621" max="14621" width="10" style="1" bestFit="1" customWidth="1"/>
    <col min="14622" max="14623" width="14" style="1" bestFit="1" customWidth="1"/>
    <col min="14624" max="14625" width="13.140625" style="1" bestFit="1" customWidth="1"/>
    <col min="14626" max="14626" width="14" style="1" bestFit="1" customWidth="1"/>
    <col min="14627" max="14630" width="9.28515625" style="1" bestFit="1" customWidth="1"/>
    <col min="14631" max="14632" width="11.7109375" style="1" bestFit="1" customWidth="1"/>
    <col min="14633" max="14633" width="9.28515625" style="1" bestFit="1" customWidth="1"/>
    <col min="14634" max="14634" width="11.7109375" style="1" bestFit="1" customWidth="1"/>
    <col min="14635" max="14635" width="13.140625" style="1" bestFit="1" customWidth="1"/>
    <col min="14636" max="14637" width="11.7109375" style="1" bestFit="1" customWidth="1"/>
    <col min="14638" max="14638" width="9.28515625" style="1" bestFit="1" customWidth="1"/>
    <col min="14639" max="14639" width="13.140625" style="1" bestFit="1" customWidth="1"/>
    <col min="14640" max="14640" width="9.28515625" style="1" bestFit="1" customWidth="1"/>
    <col min="14641" max="14642" width="13.140625" style="1" bestFit="1" customWidth="1"/>
    <col min="14643" max="14643" width="14.85546875" style="1" bestFit="1" customWidth="1"/>
    <col min="14644" max="14848" width="9.140625" style="1"/>
    <col min="14849" max="14849" width="9.28515625" style="1" customWidth="1"/>
    <col min="14850" max="14850" width="8.85546875" style="1" bestFit="1" customWidth="1"/>
    <col min="14851" max="14851" width="8.7109375" style="1" bestFit="1" customWidth="1"/>
    <col min="14852" max="14852" width="8.85546875" style="1" bestFit="1" customWidth="1"/>
    <col min="14853" max="14853" width="8" style="1" bestFit="1" customWidth="1"/>
    <col min="14854" max="14854" width="9" style="1" bestFit="1" customWidth="1"/>
    <col min="14855" max="14855" width="10.140625" style="1" customWidth="1"/>
    <col min="14856" max="14856" width="11" style="1" bestFit="1" customWidth="1"/>
    <col min="14857" max="14858" width="10.5703125" style="1" bestFit="1" customWidth="1"/>
    <col min="14859" max="14859" width="9.85546875" style="1" customWidth="1"/>
    <col min="14860" max="14860" width="11.5703125" style="1" customWidth="1"/>
    <col min="14861" max="14861" width="11.42578125" style="1" customWidth="1"/>
    <col min="14862" max="14862" width="10.140625" style="1" customWidth="1"/>
    <col min="14863" max="14863" width="10.28515625" style="1" bestFit="1" customWidth="1"/>
    <col min="14864" max="14864" width="12.140625" style="1" bestFit="1" customWidth="1"/>
    <col min="14865" max="14865" width="12" style="1" bestFit="1" customWidth="1"/>
    <col min="14866" max="14866" width="12.140625" style="1" customWidth="1"/>
    <col min="14867" max="14867" width="10.85546875" style="1" customWidth="1"/>
    <col min="14868" max="14868" width="8.85546875" style="1" bestFit="1" customWidth="1"/>
    <col min="14869" max="14869" width="9" style="1" bestFit="1" customWidth="1"/>
    <col min="14870" max="14870" width="8.5703125" style="1" bestFit="1" customWidth="1"/>
    <col min="14871" max="14871" width="7.85546875" style="1" bestFit="1" customWidth="1"/>
    <col min="14872" max="14872" width="10.28515625" style="1" bestFit="1" customWidth="1"/>
    <col min="14873" max="14873" width="11.85546875" style="1" bestFit="1" customWidth="1"/>
    <col min="14874" max="14874" width="11.7109375" style="1" bestFit="1" customWidth="1"/>
    <col min="14875" max="14875" width="13.140625" style="1" bestFit="1" customWidth="1"/>
    <col min="14876" max="14876" width="5.5703125" style="1" bestFit="1" customWidth="1"/>
    <col min="14877" max="14877" width="10" style="1" bestFit="1" customWidth="1"/>
    <col min="14878" max="14879" width="14" style="1" bestFit="1" customWidth="1"/>
    <col min="14880" max="14881" width="13.140625" style="1" bestFit="1" customWidth="1"/>
    <col min="14882" max="14882" width="14" style="1" bestFit="1" customWidth="1"/>
    <col min="14883" max="14886" width="9.28515625" style="1" bestFit="1" customWidth="1"/>
    <col min="14887" max="14888" width="11.7109375" style="1" bestFit="1" customWidth="1"/>
    <col min="14889" max="14889" width="9.28515625" style="1" bestFit="1" customWidth="1"/>
    <col min="14890" max="14890" width="11.7109375" style="1" bestFit="1" customWidth="1"/>
    <col min="14891" max="14891" width="13.140625" style="1" bestFit="1" customWidth="1"/>
    <col min="14892" max="14893" width="11.7109375" style="1" bestFit="1" customWidth="1"/>
    <col min="14894" max="14894" width="9.28515625" style="1" bestFit="1" customWidth="1"/>
    <col min="14895" max="14895" width="13.140625" style="1" bestFit="1" customWidth="1"/>
    <col min="14896" max="14896" width="9.28515625" style="1" bestFit="1" customWidth="1"/>
    <col min="14897" max="14898" width="13.140625" style="1" bestFit="1" customWidth="1"/>
    <col min="14899" max="14899" width="14.85546875" style="1" bestFit="1" customWidth="1"/>
    <col min="14900" max="15104" width="9.140625" style="1"/>
    <col min="15105" max="15105" width="9.28515625" style="1" customWidth="1"/>
    <col min="15106" max="15106" width="8.85546875" style="1" bestFit="1" customWidth="1"/>
    <col min="15107" max="15107" width="8.7109375" style="1" bestFit="1" customWidth="1"/>
    <col min="15108" max="15108" width="8.85546875" style="1" bestFit="1" customWidth="1"/>
    <col min="15109" max="15109" width="8" style="1" bestFit="1" customWidth="1"/>
    <col min="15110" max="15110" width="9" style="1" bestFit="1" customWidth="1"/>
    <col min="15111" max="15111" width="10.140625" style="1" customWidth="1"/>
    <col min="15112" max="15112" width="11" style="1" bestFit="1" customWidth="1"/>
    <col min="15113" max="15114" width="10.5703125" style="1" bestFit="1" customWidth="1"/>
    <col min="15115" max="15115" width="9.85546875" style="1" customWidth="1"/>
    <col min="15116" max="15116" width="11.5703125" style="1" customWidth="1"/>
    <col min="15117" max="15117" width="11.42578125" style="1" customWidth="1"/>
    <col min="15118" max="15118" width="10.140625" style="1" customWidth="1"/>
    <col min="15119" max="15119" width="10.28515625" style="1" bestFit="1" customWidth="1"/>
    <col min="15120" max="15120" width="12.140625" style="1" bestFit="1" customWidth="1"/>
    <col min="15121" max="15121" width="12" style="1" bestFit="1" customWidth="1"/>
    <col min="15122" max="15122" width="12.140625" style="1" customWidth="1"/>
    <col min="15123" max="15123" width="10.85546875" style="1" customWidth="1"/>
    <col min="15124" max="15124" width="8.85546875" style="1" bestFit="1" customWidth="1"/>
    <col min="15125" max="15125" width="9" style="1" bestFit="1" customWidth="1"/>
    <col min="15126" max="15126" width="8.5703125" style="1" bestFit="1" customWidth="1"/>
    <col min="15127" max="15127" width="7.85546875" style="1" bestFit="1" customWidth="1"/>
    <col min="15128" max="15128" width="10.28515625" style="1" bestFit="1" customWidth="1"/>
    <col min="15129" max="15129" width="11.85546875" style="1" bestFit="1" customWidth="1"/>
    <col min="15130" max="15130" width="11.7109375" style="1" bestFit="1" customWidth="1"/>
    <col min="15131" max="15131" width="13.140625" style="1" bestFit="1" customWidth="1"/>
    <col min="15132" max="15132" width="5.5703125" style="1" bestFit="1" customWidth="1"/>
    <col min="15133" max="15133" width="10" style="1" bestFit="1" customWidth="1"/>
    <col min="15134" max="15135" width="14" style="1" bestFit="1" customWidth="1"/>
    <col min="15136" max="15137" width="13.140625" style="1" bestFit="1" customWidth="1"/>
    <col min="15138" max="15138" width="14" style="1" bestFit="1" customWidth="1"/>
    <col min="15139" max="15142" width="9.28515625" style="1" bestFit="1" customWidth="1"/>
    <col min="15143" max="15144" width="11.7109375" style="1" bestFit="1" customWidth="1"/>
    <col min="15145" max="15145" width="9.28515625" style="1" bestFit="1" customWidth="1"/>
    <col min="15146" max="15146" width="11.7109375" style="1" bestFit="1" customWidth="1"/>
    <col min="15147" max="15147" width="13.140625" style="1" bestFit="1" customWidth="1"/>
    <col min="15148" max="15149" width="11.7109375" style="1" bestFit="1" customWidth="1"/>
    <col min="15150" max="15150" width="9.28515625" style="1" bestFit="1" customWidth="1"/>
    <col min="15151" max="15151" width="13.140625" style="1" bestFit="1" customWidth="1"/>
    <col min="15152" max="15152" width="9.28515625" style="1" bestFit="1" customWidth="1"/>
    <col min="15153" max="15154" width="13.140625" style="1" bestFit="1" customWidth="1"/>
    <col min="15155" max="15155" width="14.85546875" style="1" bestFit="1" customWidth="1"/>
    <col min="15156" max="15360" width="9.140625" style="1"/>
    <col min="15361" max="15361" width="9.28515625" style="1" customWidth="1"/>
    <col min="15362" max="15362" width="8.85546875" style="1" bestFit="1" customWidth="1"/>
    <col min="15363" max="15363" width="8.7109375" style="1" bestFit="1" customWidth="1"/>
    <col min="15364" max="15364" width="8.85546875" style="1" bestFit="1" customWidth="1"/>
    <col min="15365" max="15365" width="8" style="1" bestFit="1" customWidth="1"/>
    <col min="15366" max="15366" width="9" style="1" bestFit="1" customWidth="1"/>
    <col min="15367" max="15367" width="10.140625" style="1" customWidth="1"/>
    <col min="15368" max="15368" width="11" style="1" bestFit="1" customWidth="1"/>
    <col min="15369" max="15370" width="10.5703125" style="1" bestFit="1" customWidth="1"/>
    <col min="15371" max="15371" width="9.85546875" style="1" customWidth="1"/>
    <col min="15372" max="15372" width="11.5703125" style="1" customWidth="1"/>
    <col min="15373" max="15373" width="11.42578125" style="1" customWidth="1"/>
    <col min="15374" max="15374" width="10.140625" style="1" customWidth="1"/>
    <col min="15375" max="15375" width="10.28515625" style="1" bestFit="1" customWidth="1"/>
    <col min="15376" max="15376" width="12.140625" style="1" bestFit="1" customWidth="1"/>
    <col min="15377" max="15377" width="12" style="1" bestFit="1" customWidth="1"/>
    <col min="15378" max="15378" width="12.140625" style="1" customWidth="1"/>
    <col min="15379" max="15379" width="10.85546875" style="1" customWidth="1"/>
    <col min="15380" max="15380" width="8.85546875" style="1" bestFit="1" customWidth="1"/>
    <col min="15381" max="15381" width="9" style="1" bestFit="1" customWidth="1"/>
    <col min="15382" max="15382" width="8.5703125" style="1" bestFit="1" customWidth="1"/>
    <col min="15383" max="15383" width="7.85546875" style="1" bestFit="1" customWidth="1"/>
    <col min="15384" max="15384" width="10.28515625" style="1" bestFit="1" customWidth="1"/>
    <col min="15385" max="15385" width="11.85546875" style="1" bestFit="1" customWidth="1"/>
    <col min="15386" max="15386" width="11.7109375" style="1" bestFit="1" customWidth="1"/>
    <col min="15387" max="15387" width="13.140625" style="1" bestFit="1" customWidth="1"/>
    <col min="15388" max="15388" width="5.5703125" style="1" bestFit="1" customWidth="1"/>
    <col min="15389" max="15389" width="10" style="1" bestFit="1" customWidth="1"/>
    <col min="15390" max="15391" width="14" style="1" bestFit="1" customWidth="1"/>
    <col min="15392" max="15393" width="13.140625" style="1" bestFit="1" customWidth="1"/>
    <col min="15394" max="15394" width="14" style="1" bestFit="1" customWidth="1"/>
    <col min="15395" max="15398" width="9.28515625" style="1" bestFit="1" customWidth="1"/>
    <col min="15399" max="15400" width="11.7109375" style="1" bestFit="1" customWidth="1"/>
    <col min="15401" max="15401" width="9.28515625" style="1" bestFit="1" customWidth="1"/>
    <col min="15402" max="15402" width="11.7109375" style="1" bestFit="1" customWidth="1"/>
    <col min="15403" max="15403" width="13.140625" style="1" bestFit="1" customWidth="1"/>
    <col min="15404" max="15405" width="11.7109375" style="1" bestFit="1" customWidth="1"/>
    <col min="15406" max="15406" width="9.28515625" style="1" bestFit="1" customWidth="1"/>
    <col min="15407" max="15407" width="13.140625" style="1" bestFit="1" customWidth="1"/>
    <col min="15408" max="15408" width="9.28515625" style="1" bestFit="1" customWidth="1"/>
    <col min="15409" max="15410" width="13.140625" style="1" bestFit="1" customWidth="1"/>
    <col min="15411" max="15411" width="14.85546875" style="1" bestFit="1" customWidth="1"/>
    <col min="15412" max="15616" width="9.140625" style="1"/>
    <col min="15617" max="15617" width="9.28515625" style="1" customWidth="1"/>
    <col min="15618" max="15618" width="8.85546875" style="1" bestFit="1" customWidth="1"/>
    <col min="15619" max="15619" width="8.7109375" style="1" bestFit="1" customWidth="1"/>
    <col min="15620" max="15620" width="8.85546875" style="1" bestFit="1" customWidth="1"/>
    <col min="15621" max="15621" width="8" style="1" bestFit="1" customWidth="1"/>
    <col min="15622" max="15622" width="9" style="1" bestFit="1" customWidth="1"/>
    <col min="15623" max="15623" width="10.140625" style="1" customWidth="1"/>
    <col min="15624" max="15624" width="11" style="1" bestFit="1" customWidth="1"/>
    <col min="15625" max="15626" width="10.5703125" style="1" bestFit="1" customWidth="1"/>
    <col min="15627" max="15627" width="9.85546875" style="1" customWidth="1"/>
    <col min="15628" max="15628" width="11.5703125" style="1" customWidth="1"/>
    <col min="15629" max="15629" width="11.42578125" style="1" customWidth="1"/>
    <col min="15630" max="15630" width="10.140625" style="1" customWidth="1"/>
    <col min="15631" max="15631" width="10.28515625" style="1" bestFit="1" customWidth="1"/>
    <col min="15632" max="15632" width="12.140625" style="1" bestFit="1" customWidth="1"/>
    <col min="15633" max="15633" width="12" style="1" bestFit="1" customWidth="1"/>
    <col min="15634" max="15634" width="12.140625" style="1" customWidth="1"/>
    <col min="15635" max="15635" width="10.85546875" style="1" customWidth="1"/>
    <col min="15636" max="15636" width="8.85546875" style="1" bestFit="1" customWidth="1"/>
    <col min="15637" max="15637" width="9" style="1" bestFit="1" customWidth="1"/>
    <col min="15638" max="15638" width="8.5703125" style="1" bestFit="1" customWidth="1"/>
    <col min="15639" max="15639" width="7.85546875" style="1" bestFit="1" customWidth="1"/>
    <col min="15640" max="15640" width="10.28515625" style="1" bestFit="1" customWidth="1"/>
    <col min="15641" max="15641" width="11.85546875" style="1" bestFit="1" customWidth="1"/>
    <col min="15642" max="15642" width="11.7109375" style="1" bestFit="1" customWidth="1"/>
    <col min="15643" max="15643" width="13.140625" style="1" bestFit="1" customWidth="1"/>
    <col min="15644" max="15644" width="5.5703125" style="1" bestFit="1" customWidth="1"/>
    <col min="15645" max="15645" width="10" style="1" bestFit="1" customWidth="1"/>
    <col min="15646" max="15647" width="14" style="1" bestFit="1" customWidth="1"/>
    <col min="15648" max="15649" width="13.140625" style="1" bestFit="1" customWidth="1"/>
    <col min="15650" max="15650" width="14" style="1" bestFit="1" customWidth="1"/>
    <col min="15651" max="15654" width="9.28515625" style="1" bestFit="1" customWidth="1"/>
    <col min="15655" max="15656" width="11.7109375" style="1" bestFit="1" customWidth="1"/>
    <col min="15657" max="15657" width="9.28515625" style="1" bestFit="1" customWidth="1"/>
    <col min="15658" max="15658" width="11.7109375" style="1" bestFit="1" customWidth="1"/>
    <col min="15659" max="15659" width="13.140625" style="1" bestFit="1" customWidth="1"/>
    <col min="15660" max="15661" width="11.7109375" style="1" bestFit="1" customWidth="1"/>
    <col min="15662" max="15662" width="9.28515625" style="1" bestFit="1" customWidth="1"/>
    <col min="15663" max="15663" width="13.140625" style="1" bestFit="1" customWidth="1"/>
    <col min="15664" max="15664" width="9.28515625" style="1" bestFit="1" customWidth="1"/>
    <col min="15665" max="15666" width="13.140625" style="1" bestFit="1" customWidth="1"/>
    <col min="15667" max="15667" width="14.85546875" style="1" bestFit="1" customWidth="1"/>
    <col min="15668" max="15872" width="9.140625" style="1"/>
    <col min="15873" max="15873" width="9.28515625" style="1" customWidth="1"/>
    <col min="15874" max="15874" width="8.85546875" style="1" bestFit="1" customWidth="1"/>
    <col min="15875" max="15875" width="8.7109375" style="1" bestFit="1" customWidth="1"/>
    <col min="15876" max="15876" width="8.85546875" style="1" bestFit="1" customWidth="1"/>
    <col min="15877" max="15877" width="8" style="1" bestFit="1" customWidth="1"/>
    <col min="15878" max="15878" width="9" style="1" bestFit="1" customWidth="1"/>
    <col min="15879" max="15879" width="10.140625" style="1" customWidth="1"/>
    <col min="15880" max="15880" width="11" style="1" bestFit="1" customWidth="1"/>
    <col min="15881" max="15882" width="10.5703125" style="1" bestFit="1" customWidth="1"/>
    <col min="15883" max="15883" width="9.85546875" style="1" customWidth="1"/>
    <col min="15884" max="15884" width="11.5703125" style="1" customWidth="1"/>
    <col min="15885" max="15885" width="11.42578125" style="1" customWidth="1"/>
    <col min="15886" max="15886" width="10.140625" style="1" customWidth="1"/>
    <col min="15887" max="15887" width="10.28515625" style="1" bestFit="1" customWidth="1"/>
    <col min="15888" max="15888" width="12.140625" style="1" bestFit="1" customWidth="1"/>
    <col min="15889" max="15889" width="12" style="1" bestFit="1" customWidth="1"/>
    <col min="15890" max="15890" width="12.140625" style="1" customWidth="1"/>
    <col min="15891" max="15891" width="10.85546875" style="1" customWidth="1"/>
    <col min="15892" max="15892" width="8.85546875" style="1" bestFit="1" customWidth="1"/>
    <col min="15893" max="15893" width="9" style="1" bestFit="1" customWidth="1"/>
    <col min="15894" max="15894" width="8.5703125" style="1" bestFit="1" customWidth="1"/>
    <col min="15895" max="15895" width="7.85546875" style="1" bestFit="1" customWidth="1"/>
    <col min="15896" max="15896" width="10.28515625" style="1" bestFit="1" customWidth="1"/>
    <col min="15897" max="15897" width="11.85546875" style="1" bestFit="1" customWidth="1"/>
    <col min="15898" max="15898" width="11.7109375" style="1" bestFit="1" customWidth="1"/>
    <col min="15899" max="15899" width="13.140625" style="1" bestFit="1" customWidth="1"/>
    <col min="15900" max="15900" width="5.5703125" style="1" bestFit="1" customWidth="1"/>
    <col min="15901" max="15901" width="10" style="1" bestFit="1" customWidth="1"/>
    <col min="15902" max="15903" width="14" style="1" bestFit="1" customWidth="1"/>
    <col min="15904" max="15905" width="13.140625" style="1" bestFit="1" customWidth="1"/>
    <col min="15906" max="15906" width="14" style="1" bestFit="1" customWidth="1"/>
    <col min="15907" max="15910" width="9.28515625" style="1" bestFit="1" customWidth="1"/>
    <col min="15911" max="15912" width="11.7109375" style="1" bestFit="1" customWidth="1"/>
    <col min="15913" max="15913" width="9.28515625" style="1" bestFit="1" customWidth="1"/>
    <col min="15914" max="15914" width="11.7109375" style="1" bestFit="1" customWidth="1"/>
    <col min="15915" max="15915" width="13.140625" style="1" bestFit="1" customWidth="1"/>
    <col min="15916" max="15917" width="11.7109375" style="1" bestFit="1" customWidth="1"/>
    <col min="15918" max="15918" width="9.28515625" style="1" bestFit="1" customWidth="1"/>
    <col min="15919" max="15919" width="13.140625" style="1" bestFit="1" customWidth="1"/>
    <col min="15920" max="15920" width="9.28515625" style="1" bestFit="1" customWidth="1"/>
    <col min="15921" max="15922" width="13.140625" style="1" bestFit="1" customWidth="1"/>
    <col min="15923" max="15923" width="14.85546875" style="1" bestFit="1" customWidth="1"/>
    <col min="15924" max="16128" width="9.140625" style="1"/>
    <col min="16129" max="16129" width="9.28515625" style="1" customWidth="1"/>
    <col min="16130" max="16130" width="8.85546875" style="1" bestFit="1" customWidth="1"/>
    <col min="16131" max="16131" width="8.7109375" style="1" bestFit="1" customWidth="1"/>
    <col min="16132" max="16132" width="8.85546875" style="1" bestFit="1" customWidth="1"/>
    <col min="16133" max="16133" width="8" style="1" bestFit="1" customWidth="1"/>
    <col min="16134" max="16134" width="9" style="1" bestFit="1" customWidth="1"/>
    <col min="16135" max="16135" width="10.140625" style="1" customWidth="1"/>
    <col min="16136" max="16136" width="11" style="1" bestFit="1" customWidth="1"/>
    <col min="16137" max="16138" width="10.5703125" style="1" bestFit="1" customWidth="1"/>
    <col min="16139" max="16139" width="9.85546875" style="1" customWidth="1"/>
    <col min="16140" max="16140" width="11.5703125" style="1" customWidth="1"/>
    <col min="16141" max="16141" width="11.42578125" style="1" customWidth="1"/>
    <col min="16142" max="16142" width="10.140625" style="1" customWidth="1"/>
    <col min="16143" max="16143" width="10.28515625" style="1" bestFit="1" customWidth="1"/>
    <col min="16144" max="16144" width="12.140625" style="1" bestFit="1" customWidth="1"/>
    <col min="16145" max="16145" width="12" style="1" bestFit="1" customWidth="1"/>
    <col min="16146" max="16146" width="12.140625" style="1" customWidth="1"/>
    <col min="16147" max="16147" width="10.85546875" style="1" customWidth="1"/>
    <col min="16148" max="16148" width="8.85546875" style="1" bestFit="1" customWidth="1"/>
    <col min="16149" max="16149" width="9" style="1" bestFit="1" customWidth="1"/>
    <col min="16150" max="16150" width="8.5703125" style="1" bestFit="1" customWidth="1"/>
    <col min="16151" max="16151" width="7.85546875" style="1" bestFit="1" customWidth="1"/>
    <col min="16152" max="16152" width="10.28515625" style="1" bestFit="1" customWidth="1"/>
    <col min="16153" max="16153" width="11.85546875" style="1" bestFit="1" customWidth="1"/>
    <col min="16154" max="16154" width="11.7109375" style="1" bestFit="1" customWidth="1"/>
    <col min="16155" max="16155" width="13.140625" style="1" bestFit="1" customWidth="1"/>
    <col min="16156" max="16156" width="5.5703125" style="1" bestFit="1" customWidth="1"/>
    <col min="16157" max="16157" width="10" style="1" bestFit="1" customWidth="1"/>
    <col min="16158" max="16159" width="14" style="1" bestFit="1" customWidth="1"/>
    <col min="16160" max="16161" width="13.140625" style="1" bestFit="1" customWidth="1"/>
    <col min="16162" max="16162" width="14" style="1" bestFit="1" customWidth="1"/>
    <col min="16163" max="16166" width="9.28515625" style="1" bestFit="1" customWidth="1"/>
    <col min="16167" max="16168" width="11.7109375" style="1" bestFit="1" customWidth="1"/>
    <col min="16169" max="16169" width="9.28515625" style="1" bestFit="1" customWidth="1"/>
    <col min="16170" max="16170" width="11.7109375" style="1" bestFit="1" customWidth="1"/>
    <col min="16171" max="16171" width="13.140625" style="1" bestFit="1" customWidth="1"/>
    <col min="16172" max="16173" width="11.7109375" style="1" bestFit="1" customWidth="1"/>
    <col min="16174" max="16174" width="9.28515625" style="1" bestFit="1" customWidth="1"/>
    <col min="16175" max="16175" width="13.140625" style="1" bestFit="1" customWidth="1"/>
    <col min="16176" max="16176" width="9.28515625" style="1" bestFit="1" customWidth="1"/>
    <col min="16177" max="16178" width="13.140625" style="1" bestFit="1" customWidth="1"/>
    <col min="16179" max="16179" width="14.85546875" style="1" bestFit="1" customWidth="1"/>
    <col min="16180" max="16384" width="9.140625" style="1"/>
  </cols>
  <sheetData>
    <row r="1" spans="1:38" ht="24.75" customHeight="1">
      <c r="A1" s="167" t="s">
        <v>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38" ht="15" hidden="1" customHeight="1">
      <c r="A2" s="2"/>
    </row>
    <row r="3" spans="1:38" ht="15.75" customHeight="1" thickBot="1">
      <c r="Y3" s="154" t="s">
        <v>0</v>
      </c>
    </row>
    <row r="4" spans="1:38" ht="18" customHeight="1" thickTop="1" thickBot="1">
      <c r="A4" s="96" t="s">
        <v>1</v>
      </c>
      <c r="B4" s="103" t="s">
        <v>2</v>
      </c>
      <c r="C4" s="104"/>
      <c r="D4" s="104"/>
      <c r="E4" s="105"/>
      <c r="F4" s="106" t="s">
        <v>3</v>
      </c>
      <c r="G4" s="104"/>
      <c r="H4" s="104"/>
      <c r="I4" s="104"/>
      <c r="J4" s="104"/>
      <c r="K4" s="105"/>
      <c r="L4" s="106" t="s">
        <v>84</v>
      </c>
      <c r="M4" s="104"/>
      <c r="N4" s="104"/>
      <c r="O4" s="105"/>
      <c r="P4" s="106" t="s">
        <v>4</v>
      </c>
      <c r="Q4" s="106"/>
      <c r="R4" s="106"/>
      <c r="S4" s="106"/>
      <c r="T4" s="107"/>
      <c r="U4" s="108" t="s">
        <v>5</v>
      </c>
      <c r="V4" s="109" t="s">
        <v>6</v>
      </c>
      <c r="W4" s="110" t="s">
        <v>7</v>
      </c>
      <c r="X4" s="111" t="s">
        <v>8</v>
      </c>
      <c r="Y4" s="111" t="s">
        <v>9</v>
      </c>
    </row>
    <row r="5" spans="1:38" ht="15" customHeight="1">
      <c r="A5" s="97" t="s">
        <v>10</v>
      </c>
      <c r="B5" s="112" t="s">
        <v>11</v>
      </c>
      <c r="C5" s="113" t="s">
        <v>12</v>
      </c>
      <c r="D5" s="113" t="s">
        <v>13</v>
      </c>
      <c r="E5" s="114" t="s">
        <v>14</v>
      </c>
      <c r="F5" s="115" t="s">
        <v>12</v>
      </c>
      <c r="G5" s="113" t="s">
        <v>15</v>
      </c>
      <c r="H5" s="113" t="s">
        <v>16</v>
      </c>
      <c r="I5" s="113" t="s">
        <v>16</v>
      </c>
      <c r="J5" s="113" t="s">
        <v>17</v>
      </c>
      <c r="K5" s="116" t="s">
        <v>14</v>
      </c>
      <c r="L5" s="115" t="s">
        <v>18</v>
      </c>
      <c r="M5" s="113" t="s">
        <v>19</v>
      </c>
      <c r="N5" s="112" t="s">
        <v>20</v>
      </c>
      <c r="O5" s="114" t="s">
        <v>14</v>
      </c>
      <c r="P5" s="115" t="s">
        <v>21</v>
      </c>
      <c r="Q5" s="113" t="s">
        <v>22</v>
      </c>
      <c r="R5" s="113" t="s">
        <v>17</v>
      </c>
      <c r="S5" s="113" t="s">
        <v>23</v>
      </c>
      <c r="T5" s="114" t="s">
        <v>14</v>
      </c>
      <c r="U5" s="117" t="s">
        <v>24</v>
      </c>
      <c r="V5" s="118" t="s">
        <v>25</v>
      </c>
      <c r="W5" s="119" t="s">
        <v>83</v>
      </c>
      <c r="X5" s="120" t="s">
        <v>26</v>
      </c>
      <c r="Y5" s="120" t="s">
        <v>27</v>
      </c>
    </row>
    <row r="6" spans="1:38" ht="15" customHeight="1">
      <c r="A6" s="97" t="s">
        <v>28</v>
      </c>
      <c r="B6" s="121" t="s">
        <v>29</v>
      </c>
      <c r="C6" s="122" t="s">
        <v>30</v>
      </c>
      <c r="D6" s="122" t="s">
        <v>31</v>
      </c>
      <c r="E6" s="123"/>
      <c r="F6" s="124" t="s">
        <v>32</v>
      </c>
      <c r="G6" s="122" t="s">
        <v>22</v>
      </c>
      <c r="H6" s="122" t="s">
        <v>33</v>
      </c>
      <c r="I6" s="122" t="s">
        <v>34</v>
      </c>
      <c r="J6" s="122" t="s">
        <v>35</v>
      </c>
      <c r="K6" s="123"/>
      <c r="L6" s="124" t="s">
        <v>22</v>
      </c>
      <c r="M6" s="122" t="s">
        <v>33</v>
      </c>
      <c r="N6" s="121"/>
      <c r="O6" s="125" t="s">
        <v>36</v>
      </c>
      <c r="P6" s="124" t="s">
        <v>37</v>
      </c>
      <c r="Q6" s="122" t="s">
        <v>38</v>
      </c>
      <c r="R6" s="122" t="s">
        <v>39</v>
      </c>
      <c r="S6" s="122" t="s">
        <v>40</v>
      </c>
      <c r="T6" s="125" t="s">
        <v>36</v>
      </c>
      <c r="U6" s="117" t="s">
        <v>41</v>
      </c>
      <c r="V6" s="126" t="s">
        <v>42</v>
      </c>
      <c r="W6" s="119"/>
      <c r="X6" s="120"/>
      <c r="Y6" s="120" t="s">
        <v>43</v>
      </c>
    </row>
    <row r="7" spans="1:38" ht="15" customHeight="1">
      <c r="A7" s="97"/>
      <c r="B7" s="121" t="s">
        <v>44</v>
      </c>
      <c r="C7" s="122" t="s">
        <v>13</v>
      </c>
      <c r="D7" s="122" t="s">
        <v>22</v>
      </c>
      <c r="E7" s="125"/>
      <c r="F7" s="124" t="s">
        <v>42</v>
      </c>
      <c r="G7" s="122" t="s">
        <v>45</v>
      </c>
      <c r="H7" s="122"/>
      <c r="I7" s="122" t="s">
        <v>39</v>
      </c>
      <c r="J7" s="122" t="s">
        <v>31</v>
      </c>
      <c r="K7" s="125"/>
      <c r="L7" s="124"/>
      <c r="M7" s="122"/>
      <c r="N7" s="121"/>
      <c r="O7" s="125"/>
      <c r="P7" s="124" t="s">
        <v>39</v>
      </c>
      <c r="Q7" s="122" t="s">
        <v>46</v>
      </c>
      <c r="R7" s="122" t="s">
        <v>20</v>
      </c>
      <c r="S7" s="122" t="s">
        <v>39</v>
      </c>
      <c r="T7" s="125"/>
      <c r="U7" s="117" t="s">
        <v>47</v>
      </c>
      <c r="V7" s="126" t="s">
        <v>29</v>
      </c>
      <c r="W7" s="119"/>
      <c r="X7" s="120"/>
      <c r="Y7" s="120" t="s">
        <v>48</v>
      </c>
    </row>
    <row r="8" spans="1:38" ht="15.75">
      <c r="A8" s="98"/>
      <c r="B8" s="127"/>
      <c r="C8" s="128" t="s">
        <v>31</v>
      </c>
      <c r="D8" s="128"/>
      <c r="E8" s="129"/>
      <c r="F8" s="130" t="s">
        <v>49</v>
      </c>
      <c r="G8" s="128"/>
      <c r="H8" s="128"/>
      <c r="I8" s="128" t="s">
        <v>50</v>
      </c>
      <c r="J8" s="128"/>
      <c r="K8" s="129"/>
      <c r="L8" s="130"/>
      <c r="M8" s="128"/>
      <c r="N8" s="127"/>
      <c r="O8" s="129"/>
      <c r="P8" s="130" t="s">
        <v>45</v>
      </c>
      <c r="Q8" s="128"/>
      <c r="R8" s="128"/>
      <c r="S8" s="128" t="s">
        <v>51</v>
      </c>
      <c r="T8" s="129"/>
      <c r="U8" s="131" t="s">
        <v>52</v>
      </c>
      <c r="V8" s="132" t="s">
        <v>31</v>
      </c>
      <c r="W8" s="133"/>
      <c r="X8" s="134"/>
      <c r="Y8" s="134"/>
    </row>
    <row r="9" spans="1:38" ht="17.100000000000001" hidden="1" customHeight="1">
      <c r="A9" s="99"/>
      <c r="B9" s="3"/>
      <c r="C9" s="4"/>
      <c r="D9" s="4"/>
      <c r="E9" s="5"/>
      <c r="F9" s="6"/>
      <c r="G9" s="4"/>
      <c r="H9" s="4"/>
      <c r="I9" s="4"/>
      <c r="J9" s="4"/>
      <c r="K9" s="5"/>
      <c r="L9" s="6"/>
      <c r="M9" s="4"/>
      <c r="N9" s="3"/>
      <c r="O9" s="5"/>
      <c r="P9" s="6"/>
      <c r="Q9" s="4"/>
      <c r="R9" s="4"/>
      <c r="S9" s="4"/>
      <c r="T9" s="5"/>
      <c r="U9" s="7"/>
      <c r="V9" s="3"/>
      <c r="W9" s="8"/>
      <c r="X9" s="9"/>
      <c r="Y9" s="10"/>
      <c r="Z9" s="11"/>
      <c r="AA9" s="11"/>
    </row>
    <row r="10" spans="1:38" ht="17.100000000000001" hidden="1" customHeight="1">
      <c r="A10" s="100">
        <v>38504</v>
      </c>
      <c r="B10" s="3">
        <v>2288.2717847100002</v>
      </c>
      <c r="C10" s="3">
        <v>5972.1277568715004</v>
      </c>
      <c r="D10" s="3">
        <v>4734.9080789999998</v>
      </c>
      <c r="E10" s="5">
        <f>B10+C10+D10</f>
        <v>12995.307620581501</v>
      </c>
      <c r="F10" s="3">
        <v>129366.85213971259</v>
      </c>
      <c r="G10" s="3">
        <v>2812.8223654527296</v>
      </c>
      <c r="H10" s="3">
        <v>15167.746466234499</v>
      </c>
      <c r="I10" s="3">
        <v>122.33018281741701</v>
      </c>
      <c r="J10" s="3">
        <v>82878.777472506103</v>
      </c>
      <c r="K10" s="5">
        <f>F10+G10+H10+I10+J10</f>
        <v>230348.52862672333</v>
      </c>
      <c r="L10" s="12">
        <v>35182.513720000003</v>
      </c>
      <c r="M10" s="3">
        <v>5783.6478650999898</v>
      </c>
      <c r="N10" s="3">
        <v>0</v>
      </c>
      <c r="O10" s="5">
        <f>L10+M10+N10</f>
        <v>40966.161585099995</v>
      </c>
      <c r="P10" s="3">
        <v>1116.7134366550001</v>
      </c>
      <c r="Q10" s="3">
        <v>2360.1966436374341</v>
      </c>
      <c r="R10" s="3">
        <f>26667.064+54006.021+13389.573</f>
        <v>94062.657999999996</v>
      </c>
      <c r="S10" s="3">
        <v>7526.8785190311874</v>
      </c>
      <c r="T10" s="13">
        <f>P10+Q10+R10+S10</f>
        <v>105066.44659932362</v>
      </c>
      <c r="U10" s="14">
        <v>7497.9530000000004</v>
      </c>
      <c r="V10" s="3">
        <v>1512.1059738003121</v>
      </c>
      <c r="W10" s="8">
        <v>18325.518465607453</v>
      </c>
      <c r="X10" s="9">
        <f>E10+K10+O10+T10+U10+V10+W10</f>
        <v>416712.02187113615</v>
      </c>
      <c r="Y10" s="10">
        <v>32121.923720025588</v>
      </c>
      <c r="Z10" s="15"/>
      <c r="AA10" s="16"/>
      <c r="AB10" s="17"/>
      <c r="AC10" s="18"/>
      <c r="AD10" s="15"/>
      <c r="AE10" s="15"/>
      <c r="AF10" s="15"/>
      <c r="AG10" s="15"/>
      <c r="AH10" s="18"/>
      <c r="AI10" s="15"/>
      <c r="AJ10" s="15"/>
      <c r="AK10" s="18"/>
      <c r="AL10" s="15"/>
    </row>
    <row r="11" spans="1:38" ht="17.100000000000001" hidden="1" customHeight="1">
      <c r="A11" s="100">
        <v>38534</v>
      </c>
      <c r="B11" s="3">
        <v>2182.6022840099904</v>
      </c>
      <c r="C11" s="3">
        <v>5537.2912004899999</v>
      </c>
      <c r="D11" s="3">
        <v>4648.4409097099997</v>
      </c>
      <c r="E11" s="5">
        <f>B11+C11+D11</f>
        <v>12368.334394209989</v>
      </c>
      <c r="F11" s="3">
        <v>106932.14125260898</v>
      </c>
      <c r="G11" s="3">
        <v>2728.8233098945484</v>
      </c>
      <c r="H11" s="3">
        <v>15628.423862450032</v>
      </c>
      <c r="I11" s="3">
        <v>191.66818607283855</v>
      </c>
      <c r="J11" s="3">
        <v>87298.249134641694</v>
      </c>
      <c r="K11" s="5">
        <f>F11+G11+H11+I11+J11</f>
        <v>212779.3057456681</v>
      </c>
      <c r="L11" s="12">
        <v>35570.310312699999</v>
      </c>
      <c r="M11" s="3">
        <v>5783.5782971000008</v>
      </c>
      <c r="N11" s="3">
        <v>0</v>
      </c>
      <c r="O11" s="5">
        <f>L11+M11+N11</f>
        <v>41353.8886098</v>
      </c>
      <c r="P11" s="3">
        <v>1175.4904637646</v>
      </c>
      <c r="Q11" s="3">
        <v>2339.9240077602749</v>
      </c>
      <c r="R11" s="3">
        <f>26896.664+54719.357+13590.666</f>
        <v>95206.687000000005</v>
      </c>
      <c r="S11" s="3">
        <v>7665.8803094183022</v>
      </c>
      <c r="T11" s="13">
        <f>P11+Q11+R11+S11</f>
        <v>106387.98178094317</v>
      </c>
      <c r="U11" s="14">
        <v>7801.2190000000001</v>
      </c>
      <c r="V11" s="3">
        <v>837.93906105580174</v>
      </c>
      <c r="W11" s="8">
        <v>18756.698307650244</v>
      </c>
      <c r="X11" s="9">
        <f>E11+K11+O11+T11+U11+V11+W11</f>
        <v>400285.36689932726</v>
      </c>
      <c r="Y11" s="10">
        <v>32038.359271389618</v>
      </c>
      <c r="Z11" s="15"/>
      <c r="AA11" s="16"/>
      <c r="AB11" s="17"/>
      <c r="AC11" s="18"/>
      <c r="AD11" s="15"/>
      <c r="AE11" s="15"/>
      <c r="AF11" s="15"/>
      <c r="AG11" s="15"/>
      <c r="AH11" s="18"/>
      <c r="AI11" s="15"/>
      <c r="AJ11" s="15"/>
      <c r="AK11" s="18"/>
      <c r="AL11" s="15"/>
    </row>
    <row r="12" spans="1:38" ht="17.100000000000001" hidden="1" customHeight="1">
      <c r="A12" s="100">
        <v>38565</v>
      </c>
      <c r="B12" s="3">
        <v>2489.22817979</v>
      </c>
      <c r="C12" s="3">
        <v>6434.5690999379904</v>
      </c>
      <c r="D12" s="3">
        <v>4358.4958489999999</v>
      </c>
      <c r="E12" s="5">
        <f>B12+C12+D12</f>
        <v>13282.29312872799</v>
      </c>
      <c r="F12" s="3">
        <v>122071.33286237679</v>
      </c>
      <c r="G12" s="3">
        <v>2622.5270386860398</v>
      </c>
      <c r="H12" s="3">
        <v>14175.601966948601</v>
      </c>
      <c r="I12" s="3">
        <v>200.20047463637101</v>
      </c>
      <c r="J12" s="3">
        <v>86794.200807258909</v>
      </c>
      <c r="K12" s="5">
        <f>F12+G12+H12+I12+J12</f>
        <v>225863.86314990668</v>
      </c>
      <c r="L12" s="12">
        <v>35102.264468000001</v>
      </c>
      <c r="M12" s="3">
        <v>6081.6695740999903</v>
      </c>
      <c r="N12" s="3">
        <v>0</v>
      </c>
      <c r="O12" s="5">
        <f>L12+M12+N12</f>
        <v>41183.934042099994</v>
      </c>
      <c r="P12" s="3">
        <v>1183.4456973280001</v>
      </c>
      <c r="Q12" s="3">
        <v>2433.1727125282878</v>
      </c>
      <c r="R12" s="3">
        <f>26419.928+55918.311+12165.275</f>
        <v>94503.513999999996</v>
      </c>
      <c r="S12" s="3">
        <v>7631.3093009293898</v>
      </c>
      <c r="T12" s="13">
        <f>P12+Q12+R12+S12</f>
        <v>105751.44171078567</v>
      </c>
      <c r="U12" s="14">
        <v>7108.7920000000004</v>
      </c>
      <c r="V12" s="3">
        <v>1354.0606180710001</v>
      </c>
      <c r="W12" s="8">
        <v>19246.723401501218</v>
      </c>
      <c r="X12" s="9">
        <f>E12+K12+O12+T12+U12+V12+W12</f>
        <v>413791.10805109254</v>
      </c>
      <c r="Y12" s="10">
        <v>32879.614792760636</v>
      </c>
      <c r="Z12" s="15"/>
      <c r="AA12" s="16"/>
      <c r="AB12" s="17"/>
      <c r="AC12" s="18"/>
      <c r="AD12" s="15"/>
      <c r="AE12" s="15"/>
      <c r="AF12" s="15"/>
      <c r="AG12" s="15"/>
      <c r="AH12" s="18"/>
      <c r="AI12" s="15"/>
      <c r="AJ12" s="15"/>
      <c r="AK12" s="18"/>
      <c r="AL12" s="15"/>
    </row>
    <row r="13" spans="1:38" ht="17.100000000000001" hidden="1" customHeight="1">
      <c r="A13" s="100">
        <v>38596</v>
      </c>
      <c r="B13" s="3">
        <v>2408.8757292600003</v>
      </c>
      <c r="C13" s="3">
        <v>7026.5167934139999</v>
      </c>
      <c r="D13" s="3">
        <v>3565.3916985800001</v>
      </c>
      <c r="E13" s="5">
        <v>13000.784221254</v>
      </c>
      <c r="F13" s="3">
        <v>131607.30286745905</v>
      </c>
      <c r="G13" s="3">
        <v>2496.7817463853999</v>
      </c>
      <c r="H13" s="3">
        <v>12163.4765707682</v>
      </c>
      <c r="I13" s="3">
        <v>200.45484380619999</v>
      </c>
      <c r="J13" s="3">
        <v>93288.476479194243</v>
      </c>
      <c r="K13" s="5">
        <v>239756.49250761306</v>
      </c>
      <c r="L13" s="12">
        <v>35203.212053270006</v>
      </c>
      <c r="M13" s="3">
        <v>6116.6651956800006</v>
      </c>
      <c r="N13" s="3">
        <v>0</v>
      </c>
      <c r="O13" s="5">
        <v>41319.877248950004</v>
      </c>
      <c r="P13" s="3">
        <v>1139.7882688926002</v>
      </c>
      <c r="Q13" s="3">
        <v>2444.50542632</v>
      </c>
      <c r="R13" s="3">
        <v>98050.858321134641</v>
      </c>
      <c r="S13" s="3">
        <v>7508.6622417702001</v>
      </c>
      <c r="T13" s="13">
        <v>109143.81425811745</v>
      </c>
      <c r="U13" s="14">
        <v>6592.9799866106259</v>
      </c>
      <c r="V13" s="3">
        <v>1030.93450178137</v>
      </c>
      <c r="W13" s="8">
        <v>20507.168710179547</v>
      </c>
      <c r="X13" s="9">
        <v>431352.04143450601</v>
      </c>
      <c r="Y13" s="10">
        <v>33981.7640653204</v>
      </c>
      <c r="Z13" s="15"/>
      <c r="AA13" s="16"/>
      <c r="AB13" s="17"/>
      <c r="AC13" s="18"/>
      <c r="AD13" s="15"/>
      <c r="AE13" s="15"/>
      <c r="AF13" s="15"/>
      <c r="AG13" s="15"/>
      <c r="AH13" s="18"/>
      <c r="AI13" s="15"/>
      <c r="AJ13" s="15"/>
      <c r="AK13" s="18"/>
      <c r="AL13" s="15"/>
    </row>
    <row r="14" spans="1:38" ht="17.100000000000001" hidden="1" customHeight="1">
      <c r="A14" s="100">
        <v>38626</v>
      </c>
      <c r="B14" s="3">
        <v>2520.6453239899997</v>
      </c>
      <c r="C14" s="3">
        <v>5859.529470456233</v>
      </c>
      <c r="D14" s="3">
        <v>3768.2101037799998</v>
      </c>
      <c r="E14" s="5">
        <v>12148.384898226233</v>
      </c>
      <c r="F14" s="3">
        <v>129248.02928813528</v>
      </c>
      <c r="G14" s="3">
        <v>2954.7450757151864</v>
      </c>
      <c r="H14" s="3">
        <v>11864.010638166543</v>
      </c>
      <c r="I14" s="3">
        <v>309.34550456390002</v>
      </c>
      <c r="J14" s="3">
        <v>91730.663426500119</v>
      </c>
      <c r="K14" s="5">
        <v>236106.79393308103</v>
      </c>
      <c r="L14" s="12">
        <v>34230.179441450004</v>
      </c>
      <c r="M14" s="3">
        <v>6806.6211435499999</v>
      </c>
      <c r="N14" s="3">
        <v>0</v>
      </c>
      <c r="O14" s="5">
        <v>41036.800585000005</v>
      </c>
      <c r="P14" s="3">
        <v>1136.0858658076334</v>
      </c>
      <c r="Q14" s="3">
        <v>2543.27141248</v>
      </c>
      <c r="R14" s="3">
        <v>99932.227386160303</v>
      </c>
      <c r="S14" s="3">
        <v>7395.3844091870642</v>
      </c>
      <c r="T14" s="13">
        <v>111006.969073635</v>
      </c>
      <c r="U14" s="14">
        <v>6877.6386364935524</v>
      </c>
      <c r="V14" s="3">
        <v>997.60526489737686</v>
      </c>
      <c r="W14" s="8">
        <v>22991.683188226856</v>
      </c>
      <c r="X14" s="9">
        <v>431165.87557956006</v>
      </c>
      <c r="Y14" s="10">
        <v>34587.292841753748</v>
      </c>
      <c r="Z14" s="15"/>
      <c r="AA14" s="16"/>
      <c r="AB14" s="17"/>
      <c r="AC14" s="18"/>
      <c r="AD14" s="15"/>
      <c r="AE14" s="15"/>
      <c r="AF14" s="15"/>
      <c r="AG14" s="15"/>
      <c r="AH14" s="18"/>
      <c r="AI14" s="15"/>
      <c r="AJ14" s="15"/>
      <c r="AK14" s="18"/>
      <c r="AL14" s="15"/>
    </row>
    <row r="15" spans="1:38" ht="17.100000000000001" hidden="1" customHeight="1">
      <c r="A15" s="100">
        <v>38657</v>
      </c>
      <c r="B15" s="3">
        <v>3146.5575425799998</v>
      </c>
      <c r="C15" s="3">
        <v>7077.8004051612006</v>
      </c>
      <c r="D15" s="3">
        <v>3187.9134588699999</v>
      </c>
      <c r="E15" s="5">
        <v>13412.2714066112</v>
      </c>
      <c r="F15" s="3">
        <v>145364.8285057008</v>
      </c>
      <c r="G15" s="3">
        <v>2701.2480393017313</v>
      </c>
      <c r="H15" s="3">
        <v>9738.345893302052</v>
      </c>
      <c r="I15" s="3">
        <v>275.80524239524999</v>
      </c>
      <c r="J15" s="3">
        <v>93714.865041671073</v>
      </c>
      <c r="K15" s="5">
        <v>251795.09272237093</v>
      </c>
      <c r="L15" s="12">
        <v>33624.241317849999</v>
      </c>
      <c r="M15" s="3">
        <v>7186.62554955</v>
      </c>
      <c r="N15" s="3">
        <v>0</v>
      </c>
      <c r="O15" s="5">
        <v>40810.8668674</v>
      </c>
      <c r="P15" s="3">
        <v>1232.7431208513999</v>
      </c>
      <c r="Q15" s="3">
        <v>2659.2428599999998</v>
      </c>
      <c r="R15" s="3">
        <v>101426.66208870323</v>
      </c>
      <c r="S15" s="3">
        <v>7314.8372427051636</v>
      </c>
      <c r="T15" s="13">
        <v>112633.48531225979</v>
      </c>
      <c r="U15" s="14">
        <v>7023.7911593629669</v>
      </c>
      <c r="V15" s="3">
        <v>1619.0114018049062</v>
      </c>
      <c r="W15" s="8">
        <v>23506.659763641754</v>
      </c>
      <c r="X15" s="9">
        <v>450801.17863345146</v>
      </c>
      <c r="Y15" s="10">
        <v>35652.400000000001</v>
      </c>
      <c r="Z15" s="15"/>
      <c r="AA15" s="16"/>
      <c r="AB15" s="17"/>
      <c r="AC15" s="18"/>
      <c r="AD15" s="15"/>
      <c r="AE15" s="15"/>
      <c r="AF15" s="15"/>
      <c r="AG15" s="15"/>
      <c r="AH15" s="18"/>
      <c r="AI15" s="15"/>
      <c r="AJ15" s="15"/>
      <c r="AK15" s="18"/>
      <c r="AL15" s="15"/>
    </row>
    <row r="16" spans="1:38" ht="17.100000000000001" hidden="1" customHeight="1">
      <c r="A16" s="100">
        <v>38687</v>
      </c>
      <c r="B16" s="3">
        <v>3479.7823776300002</v>
      </c>
      <c r="C16" s="3">
        <v>6541.8117668997247</v>
      </c>
      <c r="D16" s="3">
        <v>2998.0775980200001</v>
      </c>
      <c r="E16" s="5">
        <v>13019.671742549725</v>
      </c>
      <c r="F16" s="3">
        <v>130923.76840326407</v>
      </c>
      <c r="G16" s="3">
        <v>2448.8633409771737</v>
      </c>
      <c r="H16" s="3">
        <v>9787.2797315395528</v>
      </c>
      <c r="I16" s="3">
        <v>377.27212851357433</v>
      </c>
      <c r="J16" s="3">
        <v>92862.783091492121</v>
      </c>
      <c r="K16" s="5">
        <v>236399.96669578651</v>
      </c>
      <c r="L16" s="12">
        <v>32994.145168449999</v>
      </c>
      <c r="M16" s="3">
        <v>7928.2053893399998</v>
      </c>
      <c r="N16" s="3">
        <v>0</v>
      </c>
      <c r="O16" s="5">
        <v>40922.35055779</v>
      </c>
      <c r="P16" s="3">
        <v>1217.6658932</v>
      </c>
      <c r="Q16" s="3">
        <v>2675.6347144700003</v>
      </c>
      <c r="R16" s="3">
        <v>104878.50261707332</v>
      </c>
      <c r="S16" s="3">
        <v>7242.4994065856799</v>
      </c>
      <c r="T16" s="13">
        <v>116014.30263132899</v>
      </c>
      <c r="U16" s="14">
        <v>6878.7649459408667</v>
      </c>
      <c r="V16" s="3">
        <v>1505.3700467928934</v>
      </c>
      <c r="W16" s="8">
        <v>25054.77557092705</v>
      </c>
      <c r="X16" s="9">
        <v>439795.20219111606</v>
      </c>
      <c r="Y16" s="10">
        <v>36922.1</v>
      </c>
      <c r="Z16" s="15"/>
      <c r="AA16" s="16"/>
      <c r="AB16" s="17"/>
      <c r="AC16" s="18"/>
      <c r="AD16" s="15"/>
      <c r="AE16" s="15"/>
      <c r="AF16" s="15"/>
      <c r="AG16" s="15"/>
      <c r="AH16" s="18"/>
      <c r="AI16" s="15"/>
      <c r="AJ16" s="15"/>
      <c r="AK16" s="18"/>
      <c r="AL16" s="15"/>
    </row>
    <row r="17" spans="1:38" ht="17.100000000000001" hidden="1" customHeight="1">
      <c r="A17" s="100">
        <v>38718</v>
      </c>
      <c r="B17" s="3">
        <v>2461.2949634000001</v>
      </c>
      <c r="C17" s="3">
        <v>7203.3058494525949</v>
      </c>
      <c r="D17" s="3">
        <v>2232.5159364400001</v>
      </c>
      <c r="E17" s="5">
        <v>11897.116749292596</v>
      </c>
      <c r="F17" s="3">
        <v>135459.50282657592</v>
      </c>
      <c r="G17" s="3">
        <v>2249.3445342491195</v>
      </c>
      <c r="H17" s="3">
        <v>13527.118806693108</v>
      </c>
      <c r="I17" s="3">
        <v>373.37724705835461</v>
      </c>
      <c r="J17" s="3">
        <v>90555.058572084119</v>
      </c>
      <c r="K17" s="5">
        <v>242164.40198666064</v>
      </c>
      <c r="L17" s="12">
        <v>34044.442740749997</v>
      </c>
      <c r="M17" s="3">
        <v>8036.8259754400005</v>
      </c>
      <c r="N17" s="3">
        <v>0</v>
      </c>
      <c r="O17" s="5">
        <v>42081.268716189996</v>
      </c>
      <c r="P17" s="3">
        <v>1211.527538</v>
      </c>
      <c r="Q17" s="3">
        <v>2691.9382723099998</v>
      </c>
      <c r="R17" s="3">
        <v>104199.11284681392</v>
      </c>
      <c r="S17" s="3">
        <v>7262.4369091793042</v>
      </c>
      <c r="T17" s="13">
        <v>115365.01556630323</v>
      </c>
      <c r="U17" s="14">
        <v>6423.5101832495211</v>
      </c>
      <c r="V17" s="3">
        <v>466.67746763246646</v>
      </c>
      <c r="W17" s="8">
        <v>22200.424507039697</v>
      </c>
      <c r="X17" s="9">
        <v>440598.41517636814</v>
      </c>
      <c r="Y17" s="10">
        <v>35270.699999999997</v>
      </c>
      <c r="Z17" s="15"/>
      <c r="AA17" s="16"/>
      <c r="AB17" s="17"/>
      <c r="AC17" s="18"/>
      <c r="AD17" s="15"/>
      <c r="AE17" s="15"/>
      <c r="AF17" s="15"/>
      <c r="AG17" s="15"/>
      <c r="AH17" s="18"/>
      <c r="AI17" s="15"/>
      <c r="AJ17" s="15"/>
      <c r="AK17" s="18"/>
      <c r="AL17" s="15"/>
    </row>
    <row r="18" spans="1:38" ht="17.100000000000001" hidden="1" customHeight="1">
      <c r="A18" s="100">
        <v>38749</v>
      </c>
      <c r="B18" s="3">
        <v>2252.1387837399998</v>
      </c>
      <c r="C18" s="3">
        <v>8092.2151756751528</v>
      </c>
      <c r="D18" s="3">
        <v>2505.0295309899998</v>
      </c>
      <c r="E18" s="5">
        <v>12849.383490405151</v>
      </c>
      <c r="F18" s="3">
        <v>165153.8248474549</v>
      </c>
      <c r="G18" s="3">
        <v>2415.9080339599996</v>
      </c>
      <c r="H18" s="3">
        <v>13450.252800558426</v>
      </c>
      <c r="I18" s="3">
        <v>219.06443970835929</v>
      </c>
      <c r="J18" s="3">
        <v>87216.50841201414</v>
      </c>
      <c r="K18" s="5">
        <v>268455.55853369588</v>
      </c>
      <c r="L18" s="12">
        <v>33002.970195729999</v>
      </c>
      <c r="M18" s="3">
        <v>8707.7046634500002</v>
      </c>
      <c r="N18" s="3">
        <v>0</v>
      </c>
      <c r="O18" s="5">
        <v>41710.674859179999</v>
      </c>
      <c r="P18" s="3">
        <v>1100.9991600000001</v>
      </c>
      <c r="Q18" s="3">
        <v>2640.0586140100004</v>
      </c>
      <c r="R18" s="3">
        <v>104294.52666539834</v>
      </c>
      <c r="S18" s="3">
        <v>7339.2169396084591</v>
      </c>
      <c r="T18" s="13">
        <v>115374.8013790168</v>
      </c>
      <c r="U18" s="14">
        <v>7200.5380797475436</v>
      </c>
      <c r="V18" s="3">
        <v>423.12510398370335</v>
      </c>
      <c r="W18" s="8">
        <v>21634.279333711525</v>
      </c>
      <c r="X18" s="9">
        <v>467648.36077974056</v>
      </c>
      <c r="Y18" s="10">
        <v>35309.4</v>
      </c>
      <c r="Z18" s="15"/>
      <c r="AA18" s="16"/>
      <c r="AB18" s="17"/>
      <c r="AC18" s="18"/>
      <c r="AD18" s="15"/>
      <c r="AE18" s="15"/>
      <c r="AF18" s="15"/>
      <c r="AG18" s="15"/>
      <c r="AH18" s="18"/>
      <c r="AI18" s="15"/>
      <c r="AJ18" s="15"/>
      <c r="AK18" s="18"/>
      <c r="AL18" s="15"/>
    </row>
    <row r="19" spans="1:38" ht="17.100000000000001" hidden="1" customHeight="1">
      <c r="A19" s="100">
        <v>38777</v>
      </c>
      <c r="B19" s="3">
        <v>2081.6240740399999</v>
      </c>
      <c r="C19" s="3">
        <v>8270.0293390243696</v>
      </c>
      <c r="D19" s="3">
        <v>2682.1175181800004</v>
      </c>
      <c r="E19" s="5">
        <v>13033.770931244371</v>
      </c>
      <c r="F19" s="3">
        <v>171399.84189091963</v>
      </c>
      <c r="G19" s="3">
        <v>2254.3925486549997</v>
      </c>
      <c r="H19" s="3">
        <v>11717.867667511015</v>
      </c>
      <c r="I19" s="3">
        <v>161.25055004164199</v>
      </c>
      <c r="J19" s="3">
        <v>90013.443801400645</v>
      </c>
      <c r="K19" s="5">
        <v>275546.79645852797</v>
      </c>
      <c r="L19" s="12">
        <v>33098.899260500002</v>
      </c>
      <c r="M19" s="3">
        <v>9436.5372405100006</v>
      </c>
      <c r="N19" s="3">
        <v>0</v>
      </c>
      <c r="O19" s="5">
        <v>42535.436501010001</v>
      </c>
      <c r="P19" s="3">
        <v>1120.3172509999999</v>
      </c>
      <c r="Q19" s="3">
        <v>2481.0447944099997</v>
      </c>
      <c r="R19" s="3">
        <v>104103.73680890072</v>
      </c>
      <c r="S19" s="3">
        <v>7482.3336678182759</v>
      </c>
      <c r="T19" s="13">
        <v>115187.43252212901</v>
      </c>
      <c r="U19" s="14">
        <v>6845.9948785143124</v>
      </c>
      <c r="V19" s="3">
        <v>302.0573856692356</v>
      </c>
      <c r="W19" s="8">
        <v>21179.26149790686</v>
      </c>
      <c r="X19" s="9">
        <v>474630.7501750018</v>
      </c>
      <c r="Y19" s="10">
        <v>35490.6</v>
      </c>
      <c r="Z19" s="15"/>
      <c r="AA19" s="16"/>
      <c r="AB19" s="17"/>
      <c r="AC19" s="18"/>
      <c r="AD19" s="15"/>
      <c r="AE19" s="15"/>
      <c r="AF19" s="15"/>
      <c r="AG19" s="15"/>
      <c r="AH19" s="18"/>
      <c r="AI19" s="15"/>
      <c r="AJ19" s="15"/>
      <c r="AK19" s="18"/>
      <c r="AL19" s="15"/>
    </row>
    <row r="20" spans="1:38" ht="17.100000000000001" hidden="1" customHeight="1">
      <c r="A20" s="100">
        <v>38808</v>
      </c>
      <c r="B20" s="3">
        <v>2095.1863662300002</v>
      </c>
      <c r="C20" s="3">
        <v>7897.5823385438034</v>
      </c>
      <c r="D20" s="3">
        <v>2794.2032276</v>
      </c>
      <c r="E20" s="5">
        <v>12786.971932373803</v>
      </c>
      <c r="F20" s="3">
        <v>157516.93182815996</v>
      </c>
      <c r="G20" s="3">
        <v>2158.9802008124993</v>
      </c>
      <c r="H20" s="3">
        <v>8774.2584898367859</v>
      </c>
      <c r="I20" s="3">
        <v>230.56122725347973</v>
      </c>
      <c r="J20" s="3">
        <v>96038.493018348745</v>
      </c>
      <c r="K20" s="5">
        <v>264719.22476441151</v>
      </c>
      <c r="L20" s="12">
        <v>32176.16664784</v>
      </c>
      <c r="M20" s="3">
        <v>9773.8861174500016</v>
      </c>
      <c r="N20" s="3">
        <v>0</v>
      </c>
      <c r="O20" s="5">
        <v>41950.052765290005</v>
      </c>
      <c r="P20" s="3">
        <v>1082.3308818400001</v>
      </c>
      <c r="Q20" s="3">
        <v>2413.8414631400001</v>
      </c>
      <c r="R20" s="3">
        <v>106743.02829496887</v>
      </c>
      <c r="S20" s="3">
        <v>7570.2810992339346</v>
      </c>
      <c r="T20" s="13">
        <v>117809.48173918281</v>
      </c>
      <c r="U20" s="14">
        <v>7935.1336798474713</v>
      </c>
      <c r="V20" s="3">
        <v>118.76455065872383</v>
      </c>
      <c r="W20" s="8">
        <v>22076.794553791511</v>
      </c>
      <c r="X20" s="9">
        <v>467396.42398555577</v>
      </c>
      <c r="Y20" s="10">
        <v>35874.396131782443</v>
      </c>
      <c r="Z20" s="15"/>
      <c r="AA20" s="16"/>
      <c r="AB20" s="17"/>
      <c r="AC20" s="18"/>
      <c r="AD20" s="15"/>
      <c r="AE20" s="15"/>
      <c r="AF20" s="15"/>
      <c r="AG20" s="15"/>
      <c r="AH20" s="18"/>
      <c r="AI20" s="15"/>
      <c r="AJ20" s="15"/>
      <c r="AK20" s="18"/>
      <c r="AL20" s="15"/>
    </row>
    <row r="21" spans="1:38" ht="17.100000000000001" hidden="1" customHeight="1">
      <c r="A21" s="100">
        <v>38838</v>
      </c>
      <c r="B21" s="3">
        <v>1985.2538890300002</v>
      </c>
      <c r="C21" s="3">
        <v>7344.8499994176027</v>
      </c>
      <c r="D21" s="3">
        <v>3049.39452596</v>
      </c>
      <c r="E21" s="5">
        <v>12379.498414407604</v>
      </c>
      <c r="F21" s="3">
        <v>184300.19589145525</v>
      </c>
      <c r="G21" s="3">
        <v>2126.4444853499999</v>
      </c>
      <c r="H21" s="3">
        <v>8982.0539581761968</v>
      </c>
      <c r="I21" s="3">
        <v>215.8831748133762</v>
      </c>
      <c r="J21" s="3">
        <v>98353.389086602299</v>
      </c>
      <c r="K21" s="5">
        <v>293977.96659639711</v>
      </c>
      <c r="L21" s="12">
        <v>32810.932668200003</v>
      </c>
      <c r="M21" s="3">
        <v>10155.42716001</v>
      </c>
      <c r="N21" s="3">
        <v>0</v>
      </c>
      <c r="O21" s="5">
        <v>42966.359828209999</v>
      </c>
      <c r="P21" s="3">
        <v>1088.6062790000001</v>
      </c>
      <c r="Q21" s="3">
        <v>2316.5987149799998</v>
      </c>
      <c r="R21" s="3">
        <v>107501.42776152576</v>
      </c>
      <c r="S21" s="3">
        <v>7483.0098648244775</v>
      </c>
      <c r="T21" s="13">
        <v>118389.64262033024</v>
      </c>
      <c r="U21" s="14">
        <v>8482.3364656184967</v>
      </c>
      <c r="V21" s="3">
        <v>222.28086887724407</v>
      </c>
      <c r="W21" s="8">
        <v>22321.320009634943</v>
      </c>
      <c r="X21" s="9">
        <v>498739.40480347566</v>
      </c>
      <c r="Y21" s="10">
        <v>36509.806111381164</v>
      </c>
      <c r="Z21" s="15"/>
      <c r="AA21" s="16"/>
      <c r="AB21" s="17"/>
      <c r="AC21" s="18"/>
      <c r="AD21" s="15"/>
      <c r="AE21" s="15"/>
      <c r="AF21" s="15"/>
      <c r="AG21" s="15"/>
      <c r="AH21" s="18"/>
      <c r="AI21" s="15"/>
      <c r="AJ21" s="15"/>
      <c r="AK21" s="18"/>
      <c r="AL21" s="15"/>
    </row>
    <row r="22" spans="1:38" ht="17.100000000000001" hidden="1" customHeight="1">
      <c r="A22" s="100">
        <v>38869</v>
      </c>
      <c r="B22" s="3">
        <v>1815.8988274100002</v>
      </c>
      <c r="C22" s="3">
        <v>9046.8329878485292</v>
      </c>
      <c r="D22" s="3">
        <v>2552.4419674899996</v>
      </c>
      <c r="E22" s="5">
        <v>13415.173782748529</v>
      </c>
      <c r="F22" s="3">
        <v>174797.18126910381</v>
      </c>
      <c r="G22" s="3">
        <v>2612.9912649998523</v>
      </c>
      <c r="H22" s="3">
        <v>6878.5297952824349</v>
      </c>
      <c r="I22" s="3">
        <v>184.52600480943971</v>
      </c>
      <c r="J22" s="3">
        <v>96982.728589366408</v>
      </c>
      <c r="K22" s="5">
        <v>281455.95692356193</v>
      </c>
      <c r="L22" s="12">
        <v>34886.144281660003</v>
      </c>
      <c r="M22" s="3">
        <v>10506.655074876031</v>
      </c>
      <c r="N22" s="3">
        <v>0</v>
      </c>
      <c r="O22" s="5">
        <v>45392.799356536038</v>
      </c>
      <c r="P22" s="3">
        <v>1105.8289420000001</v>
      </c>
      <c r="Q22" s="3">
        <v>2352.58256205</v>
      </c>
      <c r="R22" s="3">
        <v>107966.47056874222</v>
      </c>
      <c r="S22" s="3">
        <v>8046.5671374670255</v>
      </c>
      <c r="T22" s="13">
        <v>119471.44921025925</v>
      </c>
      <c r="U22" s="14">
        <v>8907.0994827195409</v>
      </c>
      <c r="V22" s="3">
        <v>235.36751620336622</v>
      </c>
      <c r="W22" s="8">
        <v>22413.34311970248</v>
      </c>
      <c r="X22" s="9">
        <v>491291.18939173117</v>
      </c>
      <c r="Y22" s="10">
        <v>35292.62302713783</v>
      </c>
      <c r="Z22" s="15"/>
      <c r="AA22" s="16"/>
      <c r="AB22" s="17"/>
      <c r="AC22" s="18"/>
      <c r="AD22" s="15"/>
      <c r="AE22" s="15"/>
      <c r="AF22" s="15"/>
      <c r="AG22" s="15"/>
      <c r="AH22" s="18"/>
      <c r="AI22" s="15"/>
      <c r="AJ22" s="15"/>
      <c r="AK22" s="18"/>
      <c r="AL22" s="15"/>
    </row>
    <row r="23" spans="1:38" ht="17.100000000000001" hidden="1" customHeight="1">
      <c r="A23" s="100">
        <v>38899</v>
      </c>
      <c r="B23" s="3">
        <v>1950.48530966</v>
      </c>
      <c r="C23" s="3">
        <v>7931.5034352401208</v>
      </c>
      <c r="D23" s="3">
        <v>3191.2813256100003</v>
      </c>
      <c r="E23" s="5">
        <v>13073.270070510122</v>
      </c>
      <c r="F23" s="3">
        <v>187284.36806007076</v>
      </c>
      <c r="G23" s="3">
        <v>2767.24208477</v>
      </c>
      <c r="H23" s="3">
        <v>8023.7493317717226</v>
      </c>
      <c r="I23" s="3">
        <v>297.70733625568329</v>
      </c>
      <c r="J23" s="3">
        <v>100553.96158061695</v>
      </c>
      <c r="K23" s="5">
        <v>298927.02839348512</v>
      </c>
      <c r="L23" s="12">
        <v>34930.650997050005</v>
      </c>
      <c r="M23" s="3">
        <v>10504.02129948</v>
      </c>
      <c r="N23" s="3">
        <v>0</v>
      </c>
      <c r="O23" s="5">
        <v>45434.672296530007</v>
      </c>
      <c r="P23" s="3">
        <v>1107.0427609999999</v>
      </c>
      <c r="Q23" s="3">
        <v>2456.1347668400003</v>
      </c>
      <c r="R23" s="3">
        <v>110892.76220764808</v>
      </c>
      <c r="S23" s="3">
        <v>8033.7600748158566</v>
      </c>
      <c r="T23" s="13">
        <v>122489.69981030392</v>
      </c>
      <c r="U23" s="14">
        <v>7674.4347434444207</v>
      </c>
      <c r="V23" s="3">
        <v>441.39948618025528</v>
      </c>
      <c r="W23" s="8">
        <v>21741.710936061041</v>
      </c>
      <c r="X23" s="9">
        <v>509782.21573651489</v>
      </c>
      <c r="Y23" s="10">
        <v>34689.340472073476</v>
      </c>
      <c r="Z23" s="15"/>
      <c r="AA23" s="16"/>
      <c r="AB23" s="17"/>
      <c r="AC23" s="18"/>
      <c r="AD23" s="15"/>
      <c r="AE23" s="15"/>
      <c r="AF23" s="15"/>
      <c r="AG23" s="15"/>
      <c r="AH23" s="18"/>
      <c r="AI23" s="15"/>
      <c r="AJ23" s="15"/>
      <c r="AK23" s="18"/>
      <c r="AL23" s="15"/>
    </row>
    <row r="24" spans="1:38" ht="17.100000000000001" hidden="1" customHeight="1">
      <c r="A24" s="100">
        <v>38930</v>
      </c>
      <c r="B24" s="3">
        <v>2387.8872047</v>
      </c>
      <c r="C24" s="3">
        <v>6790.8747300999075</v>
      </c>
      <c r="D24" s="3">
        <v>3141.6905672399998</v>
      </c>
      <c r="E24" s="5">
        <v>12320.452502039909</v>
      </c>
      <c r="F24" s="3">
        <v>194052.40369667439</v>
      </c>
      <c r="G24" s="3">
        <v>2972.3376784899997</v>
      </c>
      <c r="H24" s="3">
        <v>7436.8821390129551</v>
      </c>
      <c r="I24" s="3">
        <v>223.36028357646668</v>
      </c>
      <c r="J24" s="3">
        <v>104621.03072211855</v>
      </c>
      <c r="K24" s="5">
        <v>309306.01451987238</v>
      </c>
      <c r="L24" s="12">
        <v>33990.530390559994</v>
      </c>
      <c r="M24" s="3">
        <v>10820.123690959999</v>
      </c>
      <c r="N24" s="3">
        <v>0</v>
      </c>
      <c r="O24" s="5">
        <v>44810.654081519991</v>
      </c>
      <c r="P24" s="3">
        <v>1104.3549949999999</v>
      </c>
      <c r="Q24" s="3">
        <v>2506.2908823400003</v>
      </c>
      <c r="R24" s="3">
        <v>112715.91859762072</v>
      </c>
      <c r="S24" s="3">
        <v>8147.1589311557182</v>
      </c>
      <c r="T24" s="13">
        <v>124473.72340611645</v>
      </c>
      <c r="U24" s="14">
        <v>7668.2701907859437</v>
      </c>
      <c r="V24" s="3">
        <v>254.75915136694312</v>
      </c>
      <c r="W24" s="8">
        <v>23415.738734225419</v>
      </c>
      <c r="X24" s="9">
        <v>522249.61258592707</v>
      </c>
      <c r="Y24" s="10">
        <v>36648.482637241075</v>
      </c>
      <c r="Z24" s="15"/>
      <c r="AA24" s="16"/>
      <c r="AB24" s="17"/>
      <c r="AC24" s="18"/>
      <c r="AD24" s="15"/>
      <c r="AE24" s="15"/>
      <c r="AF24" s="15"/>
      <c r="AG24" s="15"/>
      <c r="AH24" s="18"/>
      <c r="AI24" s="15"/>
      <c r="AJ24" s="15"/>
      <c r="AK24" s="18"/>
      <c r="AL24" s="15"/>
    </row>
    <row r="25" spans="1:38" ht="17.100000000000001" hidden="1" customHeight="1">
      <c r="A25" s="100">
        <v>38961</v>
      </c>
      <c r="B25" s="3">
        <v>1917.4352451</v>
      </c>
      <c r="C25" s="3">
        <v>8839.840139035563</v>
      </c>
      <c r="D25" s="3">
        <v>2648.6843897399999</v>
      </c>
      <c r="E25" s="5">
        <v>13405.959773875562</v>
      </c>
      <c r="F25" s="3">
        <v>217278.05033045693</v>
      </c>
      <c r="G25" s="3">
        <v>2905.08375015</v>
      </c>
      <c r="H25" s="3">
        <v>7482.4796439267011</v>
      </c>
      <c r="I25" s="3">
        <v>227.96490248440699</v>
      </c>
      <c r="J25" s="3">
        <v>106898.84727054389</v>
      </c>
      <c r="K25" s="5">
        <v>334792.42589756195</v>
      </c>
      <c r="L25" s="12">
        <v>30540.711378150001</v>
      </c>
      <c r="M25" s="3">
        <v>10820.03561268</v>
      </c>
      <c r="N25" s="3">
        <v>335.03197841150006</v>
      </c>
      <c r="O25" s="5">
        <v>41695.778969241495</v>
      </c>
      <c r="P25" s="3">
        <v>1109.789117</v>
      </c>
      <c r="Q25" s="3">
        <v>2451.2007821999996</v>
      </c>
      <c r="R25" s="3">
        <v>113711.63186690935</v>
      </c>
      <c r="S25" s="3">
        <v>8256.2922323632411</v>
      </c>
      <c r="T25" s="13">
        <v>125528.91399847259</v>
      </c>
      <c r="U25" s="14">
        <v>8508.1513695896629</v>
      </c>
      <c r="V25" s="3">
        <v>264.41726504195486</v>
      </c>
      <c r="W25" s="8">
        <v>23800.404927834639</v>
      </c>
      <c r="X25" s="9">
        <v>547996.05220161774</v>
      </c>
      <c r="Y25" s="10">
        <v>39072.778054220806</v>
      </c>
      <c r="Z25" s="15"/>
      <c r="AA25" s="16"/>
      <c r="AB25" s="17"/>
      <c r="AC25" s="18"/>
      <c r="AD25" s="15"/>
      <c r="AE25" s="15"/>
      <c r="AF25" s="15"/>
      <c r="AG25" s="15"/>
      <c r="AH25" s="18"/>
      <c r="AI25" s="15"/>
      <c r="AJ25" s="15"/>
      <c r="AK25" s="18"/>
      <c r="AL25" s="15"/>
    </row>
    <row r="26" spans="1:38" ht="17.100000000000001" hidden="1" customHeight="1">
      <c r="A26" s="100">
        <v>38991</v>
      </c>
      <c r="B26" s="3">
        <v>2196.8213237399996</v>
      </c>
      <c r="C26" s="3">
        <v>7297.352523042231</v>
      </c>
      <c r="D26" s="3">
        <v>1286.26126817</v>
      </c>
      <c r="E26" s="5">
        <v>10780.43511495223</v>
      </c>
      <c r="F26" s="3">
        <v>221086.59288619674</v>
      </c>
      <c r="G26" s="3">
        <v>2638.5369446700001</v>
      </c>
      <c r="H26" s="3">
        <v>7526.3819325544</v>
      </c>
      <c r="I26" s="3">
        <v>274.33078501170002</v>
      </c>
      <c r="J26" s="3">
        <v>109075.10279859723</v>
      </c>
      <c r="K26" s="5">
        <v>340600.94534703007</v>
      </c>
      <c r="L26" s="12">
        <v>29857.776498790001</v>
      </c>
      <c r="M26" s="3">
        <v>11034.522859049999</v>
      </c>
      <c r="N26" s="3">
        <v>414.48134621879996</v>
      </c>
      <c r="O26" s="5">
        <v>41306.780704058801</v>
      </c>
      <c r="P26" s="3">
        <v>1080.303242</v>
      </c>
      <c r="Q26" s="3">
        <v>2490.1641971399999</v>
      </c>
      <c r="R26" s="3">
        <v>115404.60567996529</v>
      </c>
      <c r="S26" s="3">
        <v>8547.6391383023383</v>
      </c>
      <c r="T26" s="13">
        <v>127522.71225740763</v>
      </c>
      <c r="U26" s="14">
        <v>8647.9885205006995</v>
      </c>
      <c r="V26" s="3">
        <v>238.78520371266455</v>
      </c>
      <c r="W26" s="8">
        <v>24584.318020053786</v>
      </c>
      <c r="X26" s="9">
        <v>553681.9651677158</v>
      </c>
      <c r="Y26" s="10">
        <v>41442.800618036963</v>
      </c>
      <c r="Z26" s="15"/>
      <c r="AA26" s="16"/>
      <c r="AB26" s="17"/>
      <c r="AC26" s="18"/>
      <c r="AD26" s="15"/>
      <c r="AE26" s="15"/>
      <c r="AF26" s="15"/>
      <c r="AG26" s="15"/>
      <c r="AH26" s="18"/>
      <c r="AI26" s="15"/>
      <c r="AJ26" s="15"/>
      <c r="AK26" s="18"/>
      <c r="AL26" s="15"/>
    </row>
    <row r="27" spans="1:38" ht="17.100000000000001" hidden="1" customHeight="1">
      <c r="A27" s="100">
        <v>39022</v>
      </c>
      <c r="B27" s="3">
        <v>2463.8257039800001</v>
      </c>
      <c r="C27" s="3">
        <v>6879.5283147995997</v>
      </c>
      <c r="D27" s="3">
        <v>902.27593045000003</v>
      </c>
      <c r="E27" s="5">
        <v>10245.629949229598</v>
      </c>
      <c r="F27" s="3">
        <v>239234.27996777685</v>
      </c>
      <c r="G27" s="3">
        <v>2997.0788100549998</v>
      </c>
      <c r="H27" s="3">
        <v>7507.6285572960014</v>
      </c>
      <c r="I27" s="3">
        <v>311.8470229006</v>
      </c>
      <c r="J27" s="3">
        <v>116058.20047292477</v>
      </c>
      <c r="K27" s="5">
        <v>366109.03483095323</v>
      </c>
      <c r="L27" s="12">
        <v>27978.27405955</v>
      </c>
      <c r="M27" s="3">
        <v>11440.4223284</v>
      </c>
      <c r="N27" s="3">
        <v>2111.956836927</v>
      </c>
      <c r="O27" s="5">
        <v>41530.653224876994</v>
      </c>
      <c r="P27" s="3">
        <v>1089.0257300000001</v>
      </c>
      <c r="Q27" s="3">
        <v>2904.55731646</v>
      </c>
      <c r="R27" s="3">
        <v>116003.42530642495</v>
      </c>
      <c r="S27" s="3">
        <v>9016.0410407728014</v>
      </c>
      <c r="T27" s="13">
        <v>129013.04939365775</v>
      </c>
      <c r="U27" s="14">
        <v>7537.1064833708524</v>
      </c>
      <c r="V27" s="3">
        <v>264.47455000556999</v>
      </c>
      <c r="W27" s="8">
        <v>25255.069085450054</v>
      </c>
      <c r="X27" s="9">
        <v>579955.01751754398</v>
      </c>
      <c r="Y27" s="10">
        <v>42102.873590325202</v>
      </c>
      <c r="Z27" s="15"/>
      <c r="AA27" s="16"/>
      <c r="AB27" s="17"/>
      <c r="AC27" s="18"/>
      <c r="AD27" s="15"/>
      <c r="AE27" s="15"/>
      <c r="AF27" s="15"/>
      <c r="AG27" s="15"/>
      <c r="AH27" s="18"/>
      <c r="AI27" s="15"/>
      <c r="AJ27" s="15"/>
      <c r="AK27" s="18"/>
      <c r="AL27" s="15"/>
    </row>
    <row r="28" spans="1:38" ht="17.100000000000001" hidden="1" customHeight="1">
      <c r="A28" s="100">
        <v>39052</v>
      </c>
      <c r="B28" s="3">
        <v>3322.1699084300003</v>
      </c>
      <c r="C28" s="3">
        <v>8087.3454520200003</v>
      </c>
      <c r="D28" s="3">
        <v>753.17265300999998</v>
      </c>
      <c r="E28" s="5">
        <v>12162.688013460001</v>
      </c>
      <c r="F28" s="3">
        <v>260408.99291418245</v>
      </c>
      <c r="G28" s="3">
        <v>3839.6829179349998</v>
      </c>
      <c r="H28" s="3">
        <v>7544.7366834527493</v>
      </c>
      <c r="I28" s="3">
        <v>411.22599549</v>
      </c>
      <c r="J28" s="3">
        <v>121864.79337401502</v>
      </c>
      <c r="K28" s="5">
        <v>394069.43188507517</v>
      </c>
      <c r="L28" s="12">
        <v>26725.891024925</v>
      </c>
      <c r="M28" s="3">
        <v>11842.53495917</v>
      </c>
      <c r="N28" s="3">
        <v>-8.0369999977847328E-5</v>
      </c>
      <c r="O28" s="5">
        <v>38568.425903724994</v>
      </c>
      <c r="P28" s="3">
        <v>1084.4074909999999</v>
      </c>
      <c r="Q28" s="3">
        <v>2819.1407391999996</v>
      </c>
      <c r="R28" s="3">
        <v>118515.29877739499</v>
      </c>
      <c r="S28" s="3">
        <v>8913.6834678313226</v>
      </c>
      <c r="T28" s="13">
        <v>131332.53047542632</v>
      </c>
      <c r="U28" s="14">
        <v>6819.801318715</v>
      </c>
      <c r="V28" s="3">
        <v>2081.7390948525249</v>
      </c>
      <c r="W28" s="8">
        <v>24240.174255596074</v>
      </c>
      <c r="X28" s="9">
        <v>609274.79094684997</v>
      </c>
      <c r="Y28" s="10">
        <v>42599.592504551256</v>
      </c>
      <c r="Z28" s="15"/>
      <c r="AA28" s="16"/>
      <c r="AB28" s="17"/>
      <c r="AC28" s="18"/>
      <c r="AD28" s="15"/>
      <c r="AE28" s="15"/>
      <c r="AF28" s="15"/>
      <c r="AG28" s="15"/>
      <c r="AH28" s="18"/>
      <c r="AI28" s="15"/>
      <c r="AJ28" s="15"/>
      <c r="AK28" s="18"/>
      <c r="AL28" s="15"/>
    </row>
    <row r="29" spans="1:38" ht="17.100000000000001" hidden="1" customHeight="1">
      <c r="A29" s="100">
        <v>39083</v>
      </c>
      <c r="B29" s="3">
        <v>2515.3464133100001</v>
      </c>
      <c r="C29" s="3">
        <v>7414.4585376428467</v>
      </c>
      <c r="D29" s="3">
        <v>676.60185935000004</v>
      </c>
      <c r="E29" s="5">
        <v>10606.406810302846</v>
      </c>
      <c r="F29" s="3">
        <v>230136.60145740758</v>
      </c>
      <c r="G29" s="3">
        <v>3724.7819607557499</v>
      </c>
      <c r="H29" s="3">
        <v>7327.66436744372</v>
      </c>
      <c r="I29" s="3">
        <v>252.97820390925</v>
      </c>
      <c r="J29" s="3">
        <v>125180.7345691118</v>
      </c>
      <c r="K29" s="5">
        <v>366622.76055862807</v>
      </c>
      <c r="L29" s="12">
        <v>25664.762182627001</v>
      </c>
      <c r="M29" s="3">
        <v>12028.993756299998</v>
      </c>
      <c r="N29" s="3">
        <v>-4.1354000001092572E-4</v>
      </c>
      <c r="O29" s="5">
        <v>37693.755525387001</v>
      </c>
      <c r="P29" s="3">
        <v>1072.9588510000001</v>
      </c>
      <c r="Q29" s="3">
        <v>2893.6342978899997</v>
      </c>
      <c r="R29" s="3">
        <v>118678.11048505992</v>
      </c>
      <c r="S29" s="3">
        <v>8772.9704113661664</v>
      </c>
      <c r="T29" s="13">
        <v>131417.67404531609</v>
      </c>
      <c r="U29" s="14">
        <v>7363.4912867653447</v>
      </c>
      <c r="V29" s="3">
        <v>398.52714633186253</v>
      </c>
      <c r="W29" s="8">
        <v>25075.740122407886</v>
      </c>
      <c r="X29" s="9">
        <v>579178.35549513903</v>
      </c>
      <c r="Y29" s="10">
        <v>48736.46711056654</v>
      </c>
      <c r="Z29" s="15"/>
      <c r="AA29" s="16"/>
      <c r="AB29" s="17"/>
      <c r="AC29" s="18"/>
      <c r="AD29" s="15"/>
      <c r="AE29" s="15"/>
      <c r="AF29" s="15"/>
      <c r="AG29" s="15"/>
      <c r="AH29" s="18"/>
      <c r="AI29" s="15"/>
      <c r="AJ29" s="15"/>
      <c r="AK29" s="18"/>
      <c r="AL29" s="15"/>
    </row>
    <row r="30" spans="1:38" ht="17.100000000000001" hidden="1" customHeight="1">
      <c r="A30" s="100">
        <v>39114</v>
      </c>
      <c r="B30" s="3">
        <v>2414.9337476700002</v>
      </c>
      <c r="C30" s="3">
        <v>7832.2335556766338</v>
      </c>
      <c r="D30" s="3">
        <v>612.57368073999999</v>
      </c>
      <c r="E30" s="5">
        <v>10859.740984086635</v>
      </c>
      <c r="F30" s="3">
        <v>227791.02271942954</v>
      </c>
      <c r="G30" s="3">
        <v>3601.2120139443336</v>
      </c>
      <c r="H30" s="3">
        <v>7334.3354544371141</v>
      </c>
      <c r="I30" s="3">
        <v>247.19983713568337</v>
      </c>
      <c r="J30" s="3">
        <v>130766.35077523388</v>
      </c>
      <c r="K30" s="5">
        <v>369740.12080018059</v>
      </c>
      <c r="L30" s="12">
        <v>26569.415282485865</v>
      </c>
      <c r="M30" s="3">
        <v>13063.85957493</v>
      </c>
      <c r="N30" s="3">
        <v>-1.8119999964483213E-5</v>
      </c>
      <c r="O30" s="5">
        <v>39633.27483929586</v>
      </c>
      <c r="P30" s="3">
        <v>1077.5142370000001</v>
      </c>
      <c r="Q30" s="3">
        <v>2494.6936243099999</v>
      </c>
      <c r="R30" s="3">
        <v>117889.33920970492</v>
      </c>
      <c r="S30" s="3">
        <v>8692.3294880369231</v>
      </c>
      <c r="T30" s="13">
        <v>130153.87655905186</v>
      </c>
      <c r="U30" s="14">
        <v>7094.0560488126694</v>
      </c>
      <c r="V30" s="3">
        <v>403.28780229192182</v>
      </c>
      <c r="W30" s="8">
        <v>24097.850198892575</v>
      </c>
      <c r="X30" s="9">
        <v>581982.20723261207</v>
      </c>
      <c r="Y30" s="10">
        <v>41472.545356895906</v>
      </c>
      <c r="Z30" s="15"/>
      <c r="AA30" s="16"/>
      <c r="AB30" s="17"/>
      <c r="AC30" s="18"/>
      <c r="AD30" s="15"/>
      <c r="AE30" s="15"/>
      <c r="AF30" s="15"/>
      <c r="AG30" s="15"/>
      <c r="AH30" s="18"/>
      <c r="AI30" s="15"/>
      <c r="AJ30" s="15"/>
      <c r="AK30" s="18"/>
      <c r="AL30" s="15"/>
    </row>
    <row r="31" spans="1:38" ht="17.100000000000001" hidden="1" customHeight="1">
      <c r="A31" s="100">
        <v>39142</v>
      </c>
      <c r="B31" s="3">
        <v>2208.3231896500001</v>
      </c>
      <c r="C31" s="3">
        <v>8904.3657820227272</v>
      </c>
      <c r="D31" s="3">
        <v>2105.5414529999998</v>
      </c>
      <c r="E31" s="5">
        <v>13218.230424672727</v>
      </c>
      <c r="F31" s="3">
        <v>225140.76979755628</v>
      </c>
      <c r="G31" s="3">
        <v>3630.5191048672</v>
      </c>
      <c r="H31" s="3">
        <v>7352.0210338474772</v>
      </c>
      <c r="I31" s="3">
        <v>235.5276032173</v>
      </c>
      <c r="J31" s="3">
        <v>144304.04291992958</v>
      </c>
      <c r="K31" s="5">
        <v>380662.88045941782</v>
      </c>
      <c r="L31" s="12">
        <v>24952.837351579001</v>
      </c>
      <c r="M31" s="3">
        <v>14092.84688375</v>
      </c>
      <c r="N31" s="3">
        <v>0</v>
      </c>
      <c r="O31" s="5">
        <v>39045.684235328998</v>
      </c>
      <c r="P31" s="3">
        <v>1075.812424</v>
      </c>
      <c r="Q31" s="3">
        <v>2257.97199946</v>
      </c>
      <c r="R31" s="3">
        <v>118137.90469128633</v>
      </c>
      <c r="S31" s="3">
        <v>8768.7419710967406</v>
      </c>
      <c r="T31" s="13">
        <v>130240.43108584307</v>
      </c>
      <c r="U31" s="14">
        <v>8165.0088607375055</v>
      </c>
      <c r="V31" s="3">
        <v>978.82724416072119</v>
      </c>
      <c r="W31" s="8">
        <v>25947.430952554627</v>
      </c>
      <c r="X31" s="9">
        <v>598258.49326271552</v>
      </c>
      <c r="Y31" s="10">
        <v>41381.45342137439</v>
      </c>
      <c r="Z31" s="15"/>
      <c r="AA31" s="16"/>
      <c r="AB31" s="17"/>
      <c r="AC31" s="18"/>
      <c r="AD31" s="15"/>
      <c r="AE31" s="15"/>
      <c r="AF31" s="15"/>
      <c r="AG31" s="15"/>
      <c r="AH31" s="18"/>
      <c r="AI31" s="15"/>
      <c r="AJ31" s="15"/>
      <c r="AK31" s="18"/>
      <c r="AL31" s="15"/>
    </row>
    <row r="32" spans="1:38" ht="17.100000000000001" hidden="1" customHeight="1">
      <c r="A32" s="100">
        <v>39173</v>
      </c>
      <c r="B32" s="3">
        <v>2125.5826604099998</v>
      </c>
      <c r="C32" s="3">
        <v>7847.8561931747163</v>
      </c>
      <c r="D32" s="3">
        <v>5257.0277167676331</v>
      </c>
      <c r="E32" s="5">
        <v>15230.46657035235</v>
      </c>
      <c r="F32" s="3">
        <v>215082.60306504028</v>
      </c>
      <c r="G32" s="3">
        <v>4334.9843284903</v>
      </c>
      <c r="H32" s="3">
        <v>7303.3037030172236</v>
      </c>
      <c r="I32" s="3">
        <v>322.76965492776668</v>
      </c>
      <c r="J32" s="3">
        <v>148055.78245203148</v>
      </c>
      <c r="K32" s="5">
        <v>375099.44320350705</v>
      </c>
      <c r="L32" s="12">
        <v>25293.477736169898</v>
      </c>
      <c r="M32" s="3">
        <v>15574.514234540002</v>
      </c>
      <c r="N32" s="3">
        <v>0</v>
      </c>
      <c r="O32" s="5">
        <v>40867.991970709903</v>
      </c>
      <c r="P32" s="3">
        <v>1078.1730700000001</v>
      </c>
      <c r="Q32" s="3">
        <v>2218.8029037699998</v>
      </c>
      <c r="R32" s="3">
        <v>118210.37517120109</v>
      </c>
      <c r="S32" s="3">
        <v>8660.3572854231279</v>
      </c>
      <c r="T32" s="13">
        <v>130167.70843039421</v>
      </c>
      <c r="U32" s="14">
        <v>8660.9238065104928</v>
      </c>
      <c r="V32" s="3">
        <v>1688.0475276701654</v>
      </c>
      <c r="W32" s="8">
        <v>25992.933192268578</v>
      </c>
      <c r="X32" s="9">
        <v>597707.51470141276</v>
      </c>
      <c r="Y32" s="10">
        <v>43027.069188998837</v>
      </c>
      <c r="Z32" s="15"/>
      <c r="AA32" s="16"/>
      <c r="AB32" s="17"/>
      <c r="AC32" s="18"/>
      <c r="AD32" s="15"/>
      <c r="AE32" s="15"/>
      <c r="AF32" s="15"/>
      <c r="AG32" s="15"/>
      <c r="AH32" s="18"/>
      <c r="AI32" s="15"/>
      <c r="AJ32" s="15"/>
      <c r="AK32" s="18"/>
      <c r="AL32" s="15"/>
    </row>
    <row r="33" spans="1:38" ht="17.100000000000001" hidden="1" customHeight="1">
      <c r="A33" s="100">
        <v>39203</v>
      </c>
      <c r="B33" s="3">
        <v>2132.2369624200001</v>
      </c>
      <c r="C33" s="3">
        <v>8213.7382512547811</v>
      </c>
      <c r="D33" s="3">
        <v>5194.0317928430004</v>
      </c>
      <c r="E33" s="5">
        <v>15540.007006517782</v>
      </c>
      <c r="F33" s="3">
        <v>210811.30682141753</v>
      </c>
      <c r="G33" s="3">
        <v>4849.4541941220996</v>
      </c>
      <c r="H33" s="3">
        <v>7608.925198039824</v>
      </c>
      <c r="I33" s="3">
        <v>217.83878093069998</v>
      </c>
      <c r="J33" s="3">
        <v>153617.53656456489</v>
      </c>
      <c r="K33" s="5">
        <v>377105.06155907502</v>
      </c>
      <c r="L33" s="12">
        <v>24445.060355806352</v>
      </c>
      <c r="M33" s="3">
        <v>16707.097049236538</v>
      </c>
      <c r="N33" s="3">
        <v>0</v>
      </c>
      <c r="O33" s="5">
        <v>41152.15740504289</v>
      </c>
      <c r="P33" s="3">
        <v>1089.939942</v>
      </c>
      <c r="Q33" s="3">
        <v>2118.7421031100002</v>
      </c>
      <c r="R33" s="3">
        <v>117500.46540026003</v>
      </c>
      <c r="S33" s="3">
        <v>8580.7756408828318</v>
      </c>
      <c r="T33" s="13">
        <v>129289.92308625285</v>
      </c>
      <c r="U33" s="14">
        <v>10905.860417076925</v>
      </c>
      <c r="V33" s="3">
        <v>3977.2725024767938</v>
      </c>
      <c r="W33" s="8">
        <v>26433.651059165473</v>
      </c>
      <c r="X33" s="9">
        <v>604403.93303560792</v>
      </c>
      <c r="Y33" s="10">
        <v>42355.84467817485</v>
      </c>
      <c r="Z33" s="15"/>
      <c r="AA33" s="16"/>
      <c r="AB33" s="17"/>
      <c r="AC33" s="18"/>
      <c r="AD33" s="15"/>
      <c r="AE33" s="15"/>
      <c r="AF33" s="15"/>
      <c r="AG33" s="15"/>
      <c r="AH33" s="18"/>
      <c r="AI33" s="15"/>
      <c r="AJ33" s="15"/>
      <c r="AK33" s="18"/>
      <c r="AL33" s="15"/>
    </row>
    <row r="34" spans="1:38" ht="17.100000000000001" hidden="1" customHeight="1">
      <c r="A34" s="100">
        <v>39234</v>
      </c>
      <c r="B34" s="3">
        <v>1914.3835437999999</v>
      </c>
      <c r="C34" s="3">
        <v>9480.1453692150008</v>
      </c>
      <c r="D34" s="3">
        <v>4691.9675605938</v>
      </c>
      <c r="E34" s="5">
        <v>16086.4964736088</v>
      </c>
      <c r="F34" s="3">
        <v>217616.93429659359</v>
      </c>
      <c r="G34" s="3">
        <v>5411.3473483185999</v>
      </c>
      <c r="H34" s="3">
        <v>7783.5589346520001</v>
      </c>
      <c r="I34" s="3">
        <v>265.45146247700001</v>
      </c>
      <c r="J34" s="3">
        <v>163878.31517461836</v>
      </c>
      <c r="K34" s="5">
        <v>394955.60721665958</v>
      </c>
      <c r="L34" s="12">
        <v>24396.883621944991</v>
      </c>
      <c r="M34" s="3">
        <v>16897.491593089999</v>
      </c>
      <c r="N34" s="3">
        <v>0</v>
      </c>
      <c r="O34" s="5">
        <v>41294.37521503499</v>
      </c>
      <c r="P34" s="3">
        <v>1099.76488079</v>
      </c>
      <c r="Q34" s="3">
        <v>2227.4444136100001</v>
      </c>
      <c r="R34" s="3">
        <v>119152.89904371851</v>
      </c>
      <c r="S34" s="3">
        <v>8900.9175206197997</v>
      </c>
      <c r="T34" s="13">
        <v>131381.02585873831</v>
      </c>
      <c r="U34" s="14">
        <v>10158.161028158476</v>
      </c>
      <c r="V34" s="3">
        <v>3244.5832823625142</v>
      </c>
      <c r="W34" s="8">
        <v>26778.654972009477</v>
      </c>
      <c r="X34" s="9">
        <v>623898.90404657216</v>
      </c>
      <c r="Y34" s="10">
        <v>44498.346003262959</v>
      </c>
      <c r="Z34" s="15"/>
      <c r="AA34" s="16"/>
      <c r="AB34" s="17"/>
      <c r="AC34" s="18"/>
      <c r="AD34" s="15"/>
      <c r="AE34" s="15"/>
      <c r="AF34" s="15"/>
      <c r="AG34" s="15"/>
      <c r="AH34" s="18"/>
      <c r="AI34" s="15"/>
      <c r="AJ34" s="15"/>
      <c r="AK34" s="18"/>
      <c r="AL34" s="15"/>
    </row>
    <row r="35" spans="1:38" ht="17.100000000000001" hidden="1" customHeight="1">
      <c r="A35" s="100">
        <v>39264</v>
      </c>
      <c r="B35" s="3">
        <v>2014.8065060399999</v>
      </c>
      <c r="C35" s="3">
        <v>9021.5165828757163</v>
      </c>
      <c r="D35" s="3">
        <v>4819.319127013533</v>
      </c>
      <c r="E35" s="5">
        <v>15855.642215929249</v>
      </c>
      <c r="F35" s="3">
        <v>246368.52680708843</v>
      </c>
      <c r="G35" s="3">
        <v>5462.061287730201</v>
      </c>
      <c r="H35" s="3">
        <v>7828.2780553821221</v>
      </c>
      <c r="I35" s="3">
        <v>416.10458528966672</v>
      </c>
      <c r="J35" s="3">
        <v>161104.63519252182</v>
      </c>
      <c r="K35" s="5">
        <v>421179.60592801229</v>
      </c>
      <c r="L35" s="12">
        <v>22283.833853537133</v>
      </c>
      <c r="M35" s="3">
        <v>17013.446356559998</v>
      </c>
      <c r="N35" s="3">
        <v>4.5999999986889861E-7</v>
      </c>
      <c r="O35" s="5">
        <v>39297.280210557132</v>
      </c>
      <c r="P35" s="3">
        <v>1068.3439860999999</v>
      </c>
      <c r="Q35" s="3">
        <v>2192.6113199599999</v>
      </c>
      <c r="R35" s="3">
        <v>119368.91926965519</v>
      </c>
      <c r="S35" s="3">
        <v>8717.0350228344687</v>
      </c>
      <c r="T35" s="13">
        <v>131346.90959854965</v>
      </c>
      <c r="U35" s="14">
        <v>9810.3960254848971</v>
      </c>
      <c r="V35" s="3">
        <v>880.42799964553251</v>
      </c>
      <c r="W35" s="8">
        <v>27132.725773042421</v>
      </c>
      <c r="X35" s="9">
        <v>645502.98775122128</v>
      </c>
      <c r="Y35" s="10">
        <v>43685.724462361926</v>
      </c>
      <c r="Z35" s="15"/>
      <c r="AA35" s="16"/>
      <c r="AB35" s="17"/>
      <c r="AC35" s="18"/>
      <c r="AD35" s="15"/>
      <c r="AE35" s="15"/>
      <c r="AF35" s="15"/>
      <c r="AG35" s="15"/>
      <c r="AH35" s="18"/>
      <c r="AI35" s="15"/>
      <c r="AJ35" s="15"/>
      <c r="AK35" s="18"/>
      <c r="AL35" s="15"/>
    </row>
    <row r="36" spans="1:38" ht="17.100000000000001" hidden="1" customHeight="1">
      <c r="A36" s="100">
        <v>39295</v>
      </c>
      <c r="B36" s="3">
        <v>2011.10480798</v>
      </c>
      <c r="C36" s="3">
        <v>8481.8115072663495</v>
      </c>
      <c r="D36" s="3">
        <v>5216.7296774125498</v>
      </c>
      <c r="E36" s="5">
        <v>15709.6459926589</v>
      </c>
      <c r="F36" s="3">
        <v>259388.24230521638</v>
      </c>
      <c r="G36" s="3">
        <v>6007.0261423409002</v>
      </c>
      <c r="H36" s="3">
        <v>7601.2171946560638</v>
      </c>
      <c r="I36" s="3">
        <v>261.76049446315</v>
      </c>
      <c r="J36" s="3">
        <v>159667.29979774318</v>
      </c>
      <c r="K36" s="5">
        <v>432925.54593441973</v>
      </c>
      <c r="L36" s="12">
        <v>22908.588889873197</v>
      </c>
      <c r="M36" s="3">
        <v>18499.399305909999</v>
      </c>
      <c r="N36" s="3">
        <v>2.2000000043931323E-7</v>
      </c>
      <c r="O36" s="5">
        <v>41407.9881960032</v>
      </c>
      <c r="P36" s="3">
        <v>1132.9250440000001</v>
      </c>
      <c r="Q36" s="3">
        <v>2160.6811183</v>
      </c>
      <c r="R36" s="3">
        <v>122829.11846436048</v>
      </c>
      <c r="S36" s="3">
        <v>8629.8742944286168</v>
      </c>
      <c r="T36" s="13">
        <v>134752.59892108911</v>
      </c>
      <c r="U36" s="14">
        <v>9212.4296975850866</v>
      </c>
      <c r="V36" s="3">
        <v>868.30367472517128</v>
      </c>
      <c r="W36" s="8">
        <v>27725.159713030804</v>
      </c>
      <c r="X36" s="9">
        <v>662601.67212951195</v>
      </c>
      <c r="Y36" s="10">
        <v>46193.440427783826</v>
      </c>
      <c r="Z36" s="15"/>
      <c r="AA36" s="16"/>
      <c r="AB36" s="17"/>
      <c r="AC36" s="18"/>
      <c r="AD36" s="15"/>
      <c r="AE36" s="15"/>
      <c r="AF36" s="15"/>
      <c r="AG36" s="15"/>
      <c r="AH36" s="18"/>
      <c r="AI36" s="15"/>
      <c r="AJ36" s="15"/>
      <c r="AK36" s="18"/>
      <c r="AL36" s="15"/>
    </row>
    <row r="37" spans="1:38" ht="17.100000000000001" hidden="1" customHeight="1">
      <c r="A37" s="100">
        <v>39326</v>
      </c>
      <c r="B37" s="3">
        <v>1960.2172360300003</v>
      </c>
      <c r="C37" s="3">
        <v>10752.856724423142</v>
      </c>
      <c r="D37" s="3">
        <v>4663.670147452267</v>
      </c>
      <c r="E37" s="5">
        <v>17376.744107905412</v>
      </c>
      <c r="F37" s="3">
        <v>260662.35806514396</v>
      </c>
      <c r="G37" s="3">
        <v>5343.910944753683</v>
      </c>
      <c r="H37" s="3">
        <v>7469.3276857146666</v>
      </c>
      <c r="I37" s="3">
        <v>276.64265776133328</v>
      </c>
      <c r="J37" s="3">
        <v>166839.87766627627</v>
      </c>
      <c r="K37" s="5">
        <v>440592.11701964994</v>
      </c>
      <c r="L37" s="12">
        <v>20612.010325687766</v>
      </c>
      <c r="M37" s="3">
        <v>19983.31721248</v>
      </c>
      <c r="N37" s="3">
        <v>7.5150000000689943E-5</v>
      </c>
      <c r="O37" s="5">
        <v>40595.327613317764</v>
      </c>
      <c r="P37" s="3">
        <v>1133.6218966399999</v>
      </c>
      <c r="Q37" s="3">
        <v>2027.9759141900001</v>
      </c>
      <c r="R37" s="3">
        <v>123705.25807635103</v>
      </c>
      <c r="S37" s="3">
        <v>8654.8850504650236</v>
      </c>
      <c r="T37" s="13">
        <v>135521.74093764607</v>
      </c>
      <c r="U37" s="14">
        <v>9457.1639098106734</v>
      </c>
      <c r="V37" s="3">
        <v>1019.1449508301178</v>
      </c>
      <c r="W37" s="8">
        <v>28104.131541509414</v>
      </c>
      <c r="X37" s="9">
        <v>672666.37008066941</v>
      </c>
      <c r="Y37" s="10">
        <v>48161.581159289839</v>
      </c>
      <c r="Z37" s="15"/>
      <c r="AA37" s="16"/>
      <c r="AB37" s="17"/>
      <c r="AC37" s="18"/>
      <c r="AD37" s="15"/>
      <c r="AE37" s="15"/>
      <c r="AF37" s="15"/>
      <c r="AG37" s="15"/>
      <c r="AH37" s="18"/>
      <c r="AI37" s="15"/>
      <c r="AJ37" s="15"/>
      <c r="AK37" s="18"/>
      <c r="AL37" s="15"/>
    </row>
    <row r="38" spans="1:38" ht="17.100000000000001" hidden="1" customHeight="1">
      <c r="A38" s="100">
        <v>39356</v>
      </c>
      <c r="B38" s="3">
        <v>2346.5860313099997</v>
      </c>
      <c r="C38" s="3">
        <v>10968.233673568699</v>
      </c>
      <c r="D38" s="3">
        <v>2997.9312813514666</v>
      </c>
      <c r="E38" s="5">
        <v>16312.750986230165</v>
      </c>
      <c r="F38" s="3">
        <v>248395.93669103415</v>
      </c>
      <c r="G38" s="3">
        <v>5088.1076727949676</v>
      </c>
      <c r="H38" s="3">
        <v>7479.3421063466667</v>
      </c>
      <c r="I38" s="3">
        <v>307.54111524266671</v>
      </c>
      <c r="J38" s="3">
        <v>174432.36334277573</v>
      </c>
      <c r="K38" s="5">
        <v>435703.29092819418</v>
      </c>
      <c r="L38" s="12">
        <v>19668.123301087442</v>
      </c>
      <c r="M38" s="3">
        <v>20873.125990680001</v>
      </c>
      <c r="N38" s="3">
        <v>1.092700000002722E-4</v>
      </c>
      <c r="O38" s="5">
        <v>40541.249401037436</v>
      </c>
      <c r="P38" s="3">
        <v>1131.3664725199999</v>
      </c>
      <c r="Q38" s="3">
        <v>2009.21994795</v>
      </c>
      <c r="R38" s="3">
        <v>126373.47756990437</v>
      </c>
      <c r="S38" s="3">
        <v>8737.2312516915008</v>
      </c>
      <c r="T38" s="13">
        <v>138251.29524206588</v>
      </c>
      <c r="U38" s="14">
        <v>10963.168767571573</v>
      </c>
      <c r="V38" s="3">
        <v>824.81357572699903</v>
      </c>
      <c r="W38" s="8">
        <v>27630.637751055678</v>
      </c>
      <c r="X38" s="9">
        <v>670227.20665188204</v>
      </c>
      <c r="Y38" s="10">
        <v>51121.216738404401</v>
      </c>
      <c r="Z38" s="15"/>
      <c r="AA38" s="16"/>
      <c r="AB38" s="17"/>
      <c r="AC38" s="18"/>
      <c r="AD38" s="15"/>
      <c r="AE38" s="15"/>
      <c r="AF38" s="15"/>
      <c r="AG38" s="15"/>
      <c r="AH38" s="18"/>
      <c r="AI38" s="15"/>
      <c r="AJ38" s="15"/>
      <c r="AK38" s="18"/>
      <c r="AL38" s="15"/>
    </row>
    <row r="39" spans="1:38" ht="17.100000000000001" hidden="1" customHeight="1">
      <c r="A39" s="100">
        <v>39387</v>
      </c>
      <c r="B39" s="3">
        <v>2335.0810954200001</v>
      </c>
      <c r="C39" s="3">
        <v>9072.5255402496496</v>
      </c>
      <c r="D39" s="3">
        <v>4049.1168429084669</v>
      </c>
      <c r="E39" s="5">
        <v>15456.723478578117</v>
      </c>
      <c r="F39" s="3">
        <v>280290.6856299573</v>
      </c>
      <c r="G39" s="3">
        <v>4676.7166330497994</v>
      </c>
      <c r="H39" s="3">
        <v>7232.2307066106669</v>
      </c>
      <c r="I39" s="3">
        <v>301.95758952616666</v>
      </c>
      <c r="J39" s="3">
        <v>182609.60810432321</v>
      </c>
      <c r="K39" s="5">
        <v>475111.19866346713</v>
      </c>
      <c r="L39" s="12">
        <v>21637.289586161154</v>
      </c>
      <c r="M39" s="3">
        <v>21735.456235169997</v>
      </c>
      <c r="N39" s="3">
        <v>-2.2800999999983418E-4</v>
      </c>
      <c r="O39" s="5">
        <v>43372.745593321146</v>
      </c>
      <c r="P39" s="3">
        <v>1089.59636252</v>
      </c>
      <c r="Q39" s="3">
        <v>2048.20135927</v>
      </c>
      <c r="R39" s="3">
        <v>128372.94160738832</v>
      </c>
      <c r="S39" s="3">
        <v>8650.377601534803</v>
      </c>
      <c r="T39" s="13">
        <v>140161.11693071312</v>
      </c>
      <c r="U39" s="14">
        <v>11087.178155837784</v>
      </c>
      <c r="V39" s="3">
        <v>680.45714326123436</v>
      </c>
      <c r="W39" s="8">
        <v>28640.954721062957</v>
      </c>
      <c r="X39" s="9">
        <v>714510.3746862415</v>
      </c>
      <c r="Y39" s="10">
        <v>48002.384289997499</v>
      </c>
      <c r="Z39" s="15"/>
      <c r="AA39" s="16"/>
      <c r="AB39" s="17"/>
      <c r="AC39" s="18"/>
      <c r="AD39" s="15"/>
      <c r="AE39" s="15"/>
      <c r="AF39" s="15"/>
      <c r="AG39" s="15"/>
      <c r="AH39" s="18"/>
      <c r="AI39" s="15"/>
      <c r="AJ39" s="15"/>
      <c r="AK39" s="18"/>
      <c r="AL39" s="15"/>
    </row>
    <row r="40" spans="1:38" ht="17.100000000000001" hidden="1" customHeight="1">
      <c r="A40" s="100">
        <v>39417</v>
      </c>
      <c r="B40" s="3">
        <v>3437.6939873999995</v>
      </c>
      <c r="C40" s="3">
        <v>9863.0216191368199</v>
      </c>
      <c r="D40" s="3">
        <v>3976.8479033787498</v>
      </c>
      <c r="E40" s="5">
        <v>17277.56350991557</v>
      </c>
      <c r="F40" s="3">
        <v>260511.6357855133</v>
      </c>
      <c r="G40" s="3">
        <v>4118.0492116762507</v>
      </c>
      <c r="H40" s="3">
        <v>6885.4501198575008</v>
      </c>
      <c r="I40" s="3">
        <v>641.13749332499708</v>
      </c>
      <c r="J40" s="3">
        <v>176635.38294263743</v>
      </c>
      <c r="K40" s="5">
        <v>448791.65555300948</v>
      </c>
      <c r="L40" s="12">
        <v>21664.27290035865</v>
      </c>
      <c r="M40" s="3">
        <v>22594.272678639998</v>
      </c>
      <c r="N40" s="3">
        <v>-2.9774999999965246E-4</v>
      </c>
      <c r="O40" s="5">
        <v>44258.545281248647</v>
      </c>
      <c r="P40" s="3">
        <v>1089.07226956</v>
      </c>
      <c r="Q40" s="3">
        <v>2270.71480092</v>
      </c>
      <c r="R40" s="3">
        <v>133682.22295601096</v>
      </c>
      <c r="S40" s="3">
        <v>8270.1528139521924</v>
      </c>
      <c r="T40" s="13">
        <v>145312.16284044314</v>
      </c>
      <c r="U40" s="14">
        <v>11746.750538212651</v>
      </c>
      <c r="V40" s="3">
        <v>598.51109833824785</v>
      </c>
      <c r="W40" s="8">
        <v>26773.146589845583</v>
      </c>
      <c r="X40" s="9">
        <v>694758.33541101334</v>
      </c>
      <c r="Y40" s="10">
        <v>47553.977614061354</v>
      </c>
      <c r="Z40" s="15"/>
      <c r="AA40" s="16"/>
      <c r="AB40" s="17"/>
      <c r="AC40" s="18"/>
      <c r="AD40" s="15"/>
      <c r="AE40" s="15"/>
      <c r="AF40" s="15"/>
      <c r="AG40" s="15"/>
      <c r="AH40" s="18"/>
      <c r="AI40" s="15"/>
      <c r="AJ40" s="15"/>
      <c r="AK40" s="18"/>
      <c r="AL40" s="15"/>
    </row>
    <row r="41" spans="1:38" ht="17.100000000000001" hidden="1" customHeight="1">
      <c r="A41" s="100">
        <v>39448</v>
      </c>
      <c r="B41" s="3">
        <v>2672.7012553899999</v>
      </c>
      <c r="C41" s="3">
        <v>9101.3633934848858</v>
      </c>
      <c r="D41" s="3">
        <v>4979.3602153649617</v>
      </c>
      <c r="E41" s="5">
        <v>16753.424864239849</v>
      </c>
      <c r="F41" s="3">
        <v>278083.12229679682</v>
      </c>
      <c r="G41" s="3">
        <v>2985.54288163</v>
      </c>
      <c r="H41" s="3">
        <v>7960.5022116748542</v>
      </c>
      <c r="I41" s="3">
        <v>511.39403093639197</v>
      </c>
      <c r="J41" s="3">
        <v>183812.49165768526</v>
      </c>
      <c r="K41" s="5">
        <v>473353.05307872337</v>
      </c>
      <c r="L41" s="12">
        <v>21097.350458134773</v>
      </c>
      <c r="M41" s="3">
        <v>23814.63066875</v>
      </c>
      <c r="N41" s="3">
        <v>-4.3875999999976045E-4</v>
      </c>
      <c r="O41" s="5">
        <v>44911.980688124771</v>
      </c>
      <c r="P41" s="3">
        <v>1069.47748028</v>
      </c>
      <c r="Q41" s="3">
        <v>2332.2654250700002</v>
      </c>
      <c r="R41" s="3">
        <v>135912.56850639411</v>
      </c>
      <c r="S41" s="3">
        <v>7998.2166152692434</v>
      </c>
      <c r="T41" s="13">
        <v>147312.52802701335</v>
      </c>
      <c r="U41" s="14">
        <v>12332.944233588576</v>
      </c>
      <c r="V41" s="3">
        <v>1526.7169042326746</v>
      </c>
      <c r="W41" s="8">
        <v>27278.246602030042</v>
      </c>
      <c r="X41" s="9">
        <v>723468.89439795259</v>
      </c>
      <c r="Y41" s="10">
        <v>50219.826724544429</v>
      </c>
      <c r="Z41" s="15"/>
      <c r="AA41" s="16"/>
      <c r="AB41" s="17"/>
      <c r="AC41" s="18"/>
      <c r="AD41" s="15"/>
      <c r="AE41" s="15"/>
      <c r="AF41" s="15"/>
      <c r="AG41" s="15"/>
      <c r="AH41" s="18"/>
      <c r="AI41" s="15"/>
      <c r="AJ41" s="15"/>
      <c r="AK41" s="18"/>
      <c r="AL41" s="15"/>
    </row>
    <row r="42" spans="1:38" ht="17.100000000000001" hidden="1" customHeight="1">
      <c r="A42" s="100">
        <v>39479</v>
      </c>
      <c r="B42" s="3">
        <v>2424.0370009200001</v>
      </c>
      <c r="C42" s="3">
        <v>10967.124580128238</v>
      </c>
      <c r="D42" s="3">
        <v>4933.2501050260325</v>
      </c>
      <c r="E42" s="5">
        <v>18324.411686074272</v>
      </c>
      <c r="F42" s="3">
        <v>251585.66700935026</v>
      </c>
      <c r="G42" s="3">
        <v>3285.1861993015</v>
      </c>
      <c r="H42" s="3">
        <v>7648.3108533562799</v>
      </c>
      <c r="I42" s="3">
        <v>254.20999625625194</v>
      </c>
      <c r="J42" s="3">
        <v>189341.47590797985</v>
      </c>
      <c r="K42" s="5">
        <v>452114.84996624419</v>
      </c>
      <c r="L42" s="12">
        <v>21906.339559148182</v>
      </c>
      <c r="M42" s="3">
        <v>24589.836544908958</v>
      </c>
      <c r="N42" s="3">
        <v>1.7836999999953917E-4</v>
      </c>
      <c r="O42" s="5">
        <v>46496.176282427143</v>
      </c>
      <c r="P42" s="3">
        <v>1056.3028387699999</v>
      </c>
      <c r="Q42" s="3">
        <v>2414.4564369200002</v>
      </c>
      <c r="R42" s="3">
        <v>136059.01663985953</v>
      </c>
      <c r="S42" s="3">
        <v>7626.1012571465171</v>
      </c>
      <c r="T42" s="13">
        <v>147155.87717269603</v>
      </c>
      <c r="U42" s="14">
        <v>11070.669779080248</v>
      </c>
      <c r="V42" s="3">
        <v>1520.2954186127527</v>
      </c>
      <c r="W42" s="8">
        <v>28151.00950580732</v>
      </c>
      <c r="X42" s="9">
        <v>704833.28981094202</v>
      </c>
      <c r="Y42" s="10">
        <v>47972.86983261953</v>
      </c>
      <c r="Z42" s="15"/>
      <c r="AA42" s="16"/>
      <c r="AB42" s="17"/>
      <c r="AC42" s="18"/>
      <c r="AD42" s="15"/>
      <c r="AE42" s="15"/>
      <c r="AF42" s="15"/>
      <c r="AG42" s="15"/>
      <c r="AH42" s="18"/>
      <c r="AI42" s="15"/>
      <c r="AJ42" s="15"/>
      <c r="AK42" s="18"/>
      <c r="AL42" s="15"/>
    </row>
    <row r="43" spans="1:38" ht="17.100000000000001" hidden="1" customHeight="1">
      <c r="A43" s="100">
        <v>39508</v>
      </c>
      <c r="B43" s="3">
        <v>2201.9510797799999</v>
      </c>
      <c r="C43" s="3">
        <v>14555.37568026287</v>
      </c>
      <c r="D43" s="3">
        <v>7073.177034695932</v>
      </c>
      <c r="E43" s="5">
        <v>23830.503794738801</v>
      </c>
      <c r="F43" s="3">
        <v>238858.28624454825</v>
      </c>
      <c r="G43" s="3">
        <v>4661.4297953231162</v>
      </c>
      <c r="H43" s="3">
        <v>7536.0658003864582</v>
      </c>
      <c r="I43" s="3">
        <v>269.08003209564436</v>
      </c>
      <c r="J43" s="3">
        <v>176601.72257507121</v>
      </c>
      <c r="K43" s="5">
        <v>427926.58444742463</v>
      </c>
      <c r="L43" s="12">
        <v>21673.967512363488</v>
      </c>
      <c r="M43" s="3">
        <v>25588.193436008445</v>
      </c>
      <c r="N43" s="3">
        <v>-1.5833999999959047E-4</v>
      </c>
      <c r="O43" s="5">
        <v>47262.160790031936</v>
      </c>
      <c r="P43" s="3">
        <v>1063.0708835800001</v>
      </c>
      <c r="Q43" s="3">
        <v>2389.9419238800001</v>
      </c>
      <c r="R43" s="3">
        <v>137084.01997187562</v>
      </c>
      <c r="S43" s="3">
        <v>7521.5893217049506</v>
      </c>
      <c r="T43" s="13">
        <v>148058.62210104059</v>
      </c>
      <c r="U43" s="14">
        <v>10935.915016716805</v>
      </c>
      <c r="V43" s="3">
        <v>1619.1119846285683</v>
      </c>
      <c r="W43" s="8">
        <v>33942.871550318763</v>
      </c>
      <c r="X43" s="9">
        <v>693575.76968490006</v>
      </c>
      <c r="Y43" s="10">
        <v>46960.889008693739</v>
      </c>
      <c r="Z43" s="15"/>
      <c r="AA43" s="16"/>
      <c r="AB43" s="17"/>
      <c r="AC43" s="18"/>
      <c r="AD43" s="15"/>
      <c r="AE43" s="15"/>
      <c r="AF43" s="15"/>
      <c r="AG43" s="15"/>
      <c r="AH43" s="18"/>
      <c r="AI43" s="15"/>
      <c r="AJ43" s="15"/>
      <c r="AK43" s="18"/>
      <c r="AL43" s="15"/>
    </row>
    <row r="44" spans="1:38" ht="17.100000000000001" hidden="1" customHeight="1">
      <c r="A44" s="100">
        <v>39539</v>
      </c>
      <c r="B44" s="3">
        <v>2358.4085955599999</v>
      </c>
      <c r="C44" s="3">
        <v>9964.8704470442699</v>
      </c>
      <c r="D44" s="3">
        <v>12244.675319002201</v>
      </c>
      <c r="E44" s="5">
        <v>24567.954361606469</v>
      </c>
      <c r="F44" s="3">
        <v>221764.32197804333</v>
      </c>
      <c r="G44" s="3">
        <v>5622.8709249567992</v>
      </c>
      <c r="H44" s="3">
        <v>8016.4115218397073</v>
      </c>
      <c r="I44" s="3">
        <v>251.92707597680001</v>
      </c>
      <c r="J44" s="3">
        <v>184214.10125262471</v>
      </c>
      <c r="K44" s="5">
        <v>419869.63275344134</v>
      </c>
      <c r="L44" s="12">
        <v>22228.460655816612</v>
      </c>
      <c r="M44" s="3">
        <v>26333.24978123049</v>
      </c>
      <c r="N44" s="3">
        <v>-1.4878999999989873E-4</v>
      </c>
      <c r="O44" s="5">
        <v>48561.710288257105</v>
      </c>
      <c r="P44" s="3">
        <v>1095.74375538</v>
      </c>
      <c r="Q44" s="3">
        <v>2340.88111798</v>
      </c>
      <c r="R44" s="3">
        <v>139454.69141706382</v>
      </c>
      <c r="S44" s="3">
        <v>7394.548411257917</v>
      </c>
      <c r="T44" s="13">
        <v>150285.86470168171</v>
      </c>
      <c r="U44" s="14">
        <v>10116.967438846819</v>
      </c>
      <c r="V44" s="3">
        <v>794.9471535303195</v>
      </c>
      <c r="W44" s="8">
        <v>26829.36222634044</v>
      </c>
      <c r="X44" s="9">
        <v>681026.43892370421</v>
      </c>
      <c r="Y44" s="10">
        <v>48043.421946344381</v>
      </c>
      <c r="Z44" s="15"/>
      <c r="AA44" s="16"/>
      <c r="AB44" s="17"/>
      <c r="AC44" s="18"/>
      <c r="AD44" s="15"/>
      <c r="AE44" s="15"/>
      <c r="AF44" s="15"/>
      <c r="AG44" s="15"/>
      <c r="AH44" s="18"/>
      <c r="AI44" s="15"/>
      <c r="AJ44" s="15"/>
      <c r="AK44" s="18"/>
      <c r="AL44" s="15"/>
    </row>
    <row r="45" spans="1:38" ht="17.100000000000001" hidden="1" customHeight="1">
      <c r="A45" s="100">
        <v>39569</v>
      </c>
      <c r="B45" s="3">
        <v>2269.0402082169207</v>
      </c>
      <c r="C45" s="3">
        <v>9256.6923596451925</v>
      </c>
      <c r="D45" s="3">
        <v>10349.277130566135</v>
      </c>
      <c r="E45" s="5">
        <v>21875.00969842825</v>
      </c>
      <c r="F45" s="3">
        <v>228933.02293828106</v>
      </c>
      <c r="G45" s="3">
        <v>5877.4702602167827</v>
      </c>
      <c r="H45" s="3">
        <v>15389.435257516521</v>
      </c>
      <c r="I45" s="3">
        <v>273.38995166077211</v>
      </c>
      <c r="J45" s="3">
        <v>199594.54282519111</v>
      </c>
      <c r="K45" s="5">
        <v>450067.86123286624</v>
      </c>
      <c r="L45" s="12">
        <v>24925.797162393166</v>
      </c>
      <c r="M45" s="3">
        <v>27350.790312355442</v>
      </c>
      <c r="N45" s="3">
        <v>6.1660000000074433E-5</v>
      </c>
      <c r="O45" s="5">
        <v>52276.58753640861</v>
      </c>
      <c r="P45" s="3">
        <v>1129.46102234</v>
      </c>
      <c r="Q45" s="3">
        <v>2571.1220143800001</v>
      </c>
      <c r="R45" s="3">
        <v>141685.22779280689</v>
      </c>
      <c r="S45" s="3">
        <v>7508.9594096469837</v>
      </c>
      <c r="T45" s="13">
        <v>152894.77023917387</v>
      </c>
      <c r="U45" s="14">
        <v>11784.059732644517</v>
      </c>
      <c r="V45" s="3">
        <v>800.19299686613954</v>
      </c>
      <c r="W45" s="8">
        <v>28222.322122595488</v>
      </c>
      <c r="X45" s="9">
        <v>717920.80355898314</v>
      </c>
      <c r="Y45" s="10">
        <v>52965.345273467399</v>
      </c>
      <c r="Z45" s="15"/>
      <c r="AA45" s="16"/>
      <c r="AB45" s="17"/>
      <c r="AC45" s="18"/>
      <c r="AD45" s="15"/>
      <c r="AE45" s="15"/>
      <c r="AF45" s="15"/>
      <c r="AG45" s="15"/>
      <c r="AH45" s="18"/>
      <c r="AI45" s="15"/>
      <c r="AJ45" s="15"/>
      <c r="AK45" s="18"/>
      <c r="AL45" s="15"/>
    </row>
    <row r="46" spans="1:38" ht="17.100000000000001" hidden="1" customHeight="1">
      <c r="A46" s="100">
        <v>39600</v>
      </c>
      <c r="B46" s="3">
        <v>2093.6949126229083</v>
      </c>
      <c r="C46" s="3">
        <v>11917.527635432281</v>
      </c>
      <c r="D46" s="3">
        <v>6028.3278035419671</v>
      </c>
      <c r="E46" s="5">
        <v>20039.550351597158</v>
      </c>
      <c r="F46" s="3">
        <v>238514.52868853731</v>
      </c>
      <c r="G46" s="3">
        <v>5679.6793979248996</v>
      </c>
      <c r="H46" s="3">
        <v>21876.520966455992</v>
      </c>
      <c r="I46" s="3">
        <v>324.72733536491711</v>
      </c>
      <c r="J46" s="3">
        <v>189585.33833895801</v>
      </c>
      <c r="K46" s="5">
        <v>455980.79472724115</v>
      </c>
      <c r="L46" s="12">
        <v>31615.389150853753</v>
      </c>
      <c r="M46" s="3">
        <v>24098.958682945289</v>
      </c>
      <c r="N46" s="3">
        <v>-2.8074999999994077E-4</v>
      </c>
      <c r="O46" s="5">
        <v>55714.34755304904</v>
      </c>
      <c r="P46" s="3">
        <v>1145.2529159800001</v>
      </c>
      <c r="Q46" s="3">
        <v>2776.4430720199998</v>
      </c>
      <c r="R46" s="3">
        <v>143939.97020545643</v>
      </c>
      <c r="S46" s="3">
        <v>7985.3756967621675</v>
      </c>
      <c r="T46" s="13">
        <v>155847.04189021862</v>
      </c>
      <c r="U46" s="14">
        <v>11264.00901455368</v>
      </c>
      <c r="V46" s="3">
        <v>1546.7104122140499</v>
      </c>
      <c r="W46" s="8">
        <v>28950.01467207012</v>
      </c>
      <c r="X46" s="9">
        <v>729342.46862094384</v>
      </c>
      <c r="Y46" s="10">
        <v>53777.498538158587</v>
      </c>
      <c r="Z46" s="15"/>
      <c r="AA46" s="16"/>
      <c r="AB46" s="17"/>
      <c r="AC46" s="18"/>
      <c r="AD46" s="15"/>
      <c r="AE46" s="15"/>
      <c r="AF46" s="15"/>
      <c r="AG46" s="15"/>
      <c r="AH46" s="18"/>
      <c r="AI46" s="15"/>
      <c r="AJ46" s="15"/>
      <c r="AK46" s="18"/>
      <c r="AL46" s="15"/>
    </row>
    <row r="47" spans="1:38" ht="17.100000000000001" hidden="1" customHeight="1">
      <c r="A47" s="100">
        <v>39630</v>
      </c>
      <c r="B47" s="3">
        <v>2540.0269665742103</v>
      </c>
      <c r="C47" s="3">
        <v>10422.370499647193</v>
      </c>
      <c r="D47" s="3">
        <v>6713.4462060155047</v>
      </c>
      <c r="E47" s="5">
        <v>19675.843672236908</v>
      </c>
      <c r="F47" s="3">
        <v>264159.23422725609</v>
      </c>
      <c r="G47" s="3">
        <v>5522.9706076592502</v>
      </c>
      <c r="H47" s="3">
        <v>7999.0178695369041</v>
      </c>
      <c r="I47" s="3">
        <v>287.55060331437738</v>
      </c>
      <c r="J47" s="3">
        <v>190533.11796317811</v>
      </c>
      <c r="K47" s="5">
        <v>468501.89127094473</v>
      </c>
      <c r="L47" s="12">
        <v>33273.304561080164</v>
      </c>
      <c r="M47" s="3">
        <v>24118.832183374077</v>
      </c>
      <c r="N47" s="3">
        <v>-3.6637999999999948E-4</v>
      </c>
      <c r="O47" s="5">
        <v>57392.136378074239</v>
      </c>
      <c r="P47" s="3">
        <v>1083.1352314100002</v>
      </c>
      <c r="Q47" s="3">
        <v>2862.4089365599998</v>
      </c>
      <c r="R47" s="3">
        <v>146939.09164869069</v>
      </c>
      <c r="S47" s="3">
        <v>8273.3994280029692</v>
      </c>
      <c r="T47" s="13">
        <v>159158.03524466365</v>
      </c>
      <c r="U47" s="14">
        <v>11572.967654640182</v>
      </c>
      <c r="V47" s="3">
        <v>623.58049228652715</v>
      </c>
      <c r="W47" s="8">
        <v>30516.084042990184</v>
      </c>
      <c r="X47" s="9">
        <v>747440.53875583643</v>
      </c>
      <c r="Y47" s="10">
        <v>54041.731312599033</v>
      </c>
      <c r="Z47" s="15"/>
      <c r="AA47" s="16"/>
      <c r="AB47" s="17"/>
      <c r="AC47" s="18"/>
      <c r="AD47" s="15"/>
      <c r="AE47" s="15"/>
      <c r="AF47" s="15"/>
      <c r="AG47" s="15"/>
      <c r="AH47" s="18"/>
      <c r="AI47" s="15"/>
      <c r="AJ47" s="15"/>
      <c r="AK47" s="18"/>
      <c r="AL47" s="15"/>
    </row>
    <row r="48" spans="1:38" ht="17.100000000000001" hidden="1" customHeight="1">
      <c r="A48" s="100">
        <v>39661</v>
      </c>
      <c r="B48" s="3">
        <v>2330.8301665273989</v>
      </c>
      <c r="C48" s="3">
        <v>13858.918584288294</v>
      </c>
      <c r="D48" s="3">
        <v>4688.5191478660145</v>
      </c>
      <c r="E48" s="5">
        <v>20878.267898681708</v>
      </c>
      <c r="F48" s="3">
        <v>237567.22583443843</v>
      </c>
      <c r="G48" s="3">
        <v>5688.8756878684317</v>
      </c>
      <c r="H48" s="3">
        <v>8179.3759853822385</v>
      </c>
      <c r="I48" s="3">
        <v>303.71493699407176</v>
      </c>
      <c r="J48" s="3">
        <v>205602.19688474454</v>
      </c>
      <c r="K48" s="5">
        <v>457341.38932942774</v>
      </c>
      <c r="L48" s="12">
        <v>32144.488714235267</v>
      </c>
      <c r="M48" s="3">
        <v>23848.262998669601</v>
      </c>
      <c r="N48" s="3">
        <v>-4.8785999999978458E-4</v>
      </c>
      <c r="O48" s="5">
        <v>55992.751225044864</v>
      </c>
      <c r="P48" s="3">
        <v>1086.0350964300001</v>
      </c>
      <c r="Q48" s="3">
        <v>3048.44142465</v>
      </c>
      <c r="R48" s="3">
        <v>147602.49727391874</v>
      </c>
      <c r="S48" s="3">
        <v>8224.9688931516685</v>
      </c>
      <c r="T48" s="13">
        <v>159961.94268815042</v>
      </c>
      <c r="U48" s="14">
        <v>12792.744413992465</v>
      </c>
      <c r="V48" s="3">
        <v>681.47702268810929</v>
      </c>
      <c r="W48" s="8">
        <v>30051.046868614994</v>
      </c>
      <c r="X48" s="9">
        <v>737699.61944660032</v>
      </c>
      <c r="Y48" s="10">
        <v>55378.727578099315</v>
      </c>
      <c r="Z48" s="15"/>
      <c r="AA48" s="16"/>
      <c r="AB48" s="17"/>
      <c r="AC48" s="18"/>
      <c r="AD48" s="15"/>
      <c r="AE48" s="15"/>
      <c r="AF48" s="15"/>
      <c r="AG48" s="15"/>
      <c r="AH48" s="18"/>
      <c r="AI48" s="15"/>
      <c r="AJ48" s="15"/>
      <c r="AK48" s="18"/>
      <c r="AL48" s="15"/>
    </row>
    <row r="49" spans="1:38" ht="17.100000000000001" hidden="1" customHeight="1">
      <c r="A49" s="100">
        <v>39692</v>
      </c>
      <c r="B49" s="3">
        <v>2165.4800203127957</v>
      </c>
      <c r="C49" s="3">
        <v>16172.88831085914</v>
      </c>
      <c r="D49" s="3">
        <v>2787.791941509769</v>
      </c>
      <c r="E49" s="5">
        <v>21126.160272681704</v>
      </c>
      <c r="F49" s="3">
        <v>213219.77804946093</v>
      </c>
      <c r="G49" s="3">
        <v>5304.6612177331008</v>
      </c>
      <c r="H49" s="3">
        <v>8062.8351972511973</v>
      </c>
      <c r="I49" s="3">
        <v>266.53875668510699</v>
      </c>
      <c r="J49" s="3">
        <v>209448.33783405254</v>
      </c>
      <c r="K49" s="5">
        <v>436302.15105518291</v>
      </c>
      <c r="L49" s="12">
        <v>31227.295692822572</v>
      </c>
      <c r="M49" s="3">
        <v>23781.468128684701</v>
      </c>
      <c r="N49" s="3">
        <v>2.4497000000023306E-4</v>
      </c>
      <c r="O49" s="5">
        <v>55008.76406647727</v>
      </c>
      <c r="P49" s="3">
        <v>1070.8965004300001</v>
      </c>
      <c r="Q49" s="3">
        <v>3136.7050023500001</v>
      </c>
      <c r="R49" s="3">
        <v>154317.00286401354</v>
      </c>
      <c r="S49" s="3">
        <v>8131.5334977911634</v>
      </c>
      <c r="T49" s="13">
        <v>166656.13786458471</v>
      </c>
      <c r="U49" s="14">
        <v>14425.78791244451</v>
      </c>
      <c r="V49" s="3">
        <v>312.0929967865585</v>
      </c>
      <c r="W49" s="8">
        <v>30967.81678563328</v>
      </c>
      <c r="X49" s="9">
        <v>724798.910953791</v>
      </c>
      <c r="Y49" s="10">
        <v>51651.726738731762</v>
      </c>
      <c r="Z49" s="15"/>
      <c r="AA49" s="16"/>
      <c r="AB49" s="17"/>
      <c r="AC49" s="18"/>
      <c r="AD49" s="15"/>
      <c r="AE49" s="15"/>
      <c r="AF49" s="15"/>
      <c r="AG49" s="15"/>
      <c r="AH49" s="18"/>
      <c r="AI49" s="15"/>
      <c r="AJ49" s="15"/>
      <c r="AK49" s="18"/>
      <c r="AL49" s="15"/>
    </row>
    <row r="50" spans="1:38" ht="17.100000000000001" hidden="1" customHeight="1">
      <c r="A50" s="100">
        <v>39722</v>
      </c>
      <c r="B50" s="3">
        <v>2379.3819424453268</v>
      </c>
      <c r="C50" s="3">
        <v>13792.778389704335</v>
      </c>
      <c r="D50" s="3">
        <v>2841.0368130070192</v>
      </c>
      <c r="E50" s="5">
        <v>19013.197145156682</v>
      </c>
      <c r="F50" s="3">
        <v>223825.06784749537</v>
      </c>
      <c r="G50" s="3">
        <v>4396.4388643791999</v>
      </c>
      <c r="H50" s="3">
        <v>8028.5299916077174</v>
      </c>
      <c r="I50" s="3">
        <v>346.56312498704125</v>
      </c>
      <c r="J50" s="3">
        <v>235943.9231158811</v>
      </c>
      <c r="K50" s="5">
        <v>472540.52294435038</v>
      </c>
      <c r="L50" s="12">
        <v>28713.383077025894</v>
      </c>
      <c r="M50" s="3">
        <v>23672.815762212838</v>
      </c>
      <c r="N50" s="3">
        <v>-4.4821999999999917E-4</v>
      </c>
      <c r="O50" s="5">
        <v>52386.198391018726</v>
      </c>
      <c r="P50" s="3">
        <v>1050.1244843500001</v>
      </c>
      <c r="Q50" s="3">
        <v>3446.5393478536002</v>
      </c>
      <c r="R50" s="3">
        <v>157480.31692227343</v>
      </c>
      <c r="S50" s="3">
        <v>8013.7406906213637</v>
      </c>
      <c r="T50" s="13">
        <v>169990.7214450984</v>
      </c>
      <c r="U50" s="14">
        <v>12741.019459554294</v>
      </c>
      <c r="V50" s="3">
        <v>714.71846404604003</v>
      </c>
      <c r="W50" s="8">
        <v>31561.204727308781</v>
      </c>
      <c r="X50" s="9">
        <v>758947.58257653331</v>
      </c>
      <c r="Y50" s="10">
        <v>48692.646656937119</v>
      </c>
      <c r="Z50" s="15"/>
      <c r="AA50" s="16"/>
      <c r="AB50" s="17"/>
      <c r="AC50" s="18"/>
      <c r="AD50" s="15"/>
      <c r="AE50" s="15"/>
      <c r="AF50" s="15"/>
      <c r="AG50" s="15"/>
      <c r="AH50" s="18"/>
      <c r="AI50" s="15"/>
      <c r="AJ50" s="15"/>
      <c r="AK50" s="18"/>
      <c r="AL50" s="15"/>
    </row>
    <row r="51" spans="1:38" ht="17.100000000000001" hidden="1" customHeight="1">
      <c r="A51" s="100">
        <v>39753</v>
      </c>
      <c r="B51" s="3">
        <v>2426.0069267817598</v>
      </c>
      <c r="C51" s="3">
        <v>11839.211663592405</v>
      </c>
      <c r="D51" s="3">
        <v>2526.2581809930002</v>
      </c>
      <c r="E51" s="5">
        <v>16791.476771367164</v>
      </c>
      <c r="F51" s="3">
        <v>226166.62212156894</v>
      </c>
      <c r="G51" s="3">
        <v>4749.7367745856</v>
      </c>
      <c r="H51" s="3">
        <v>7816.0557844121058</v>
      </c>
      <c r="I51" s="3">
        <v>309.81763434782636</v>
      </c>
      <c r="J51" s="3">
        <v>230550.74400361252</v>
      </c>
      <c r="K51" s="5">
        <v>469592.97631852701</v>
      </c>
      <c r="L51" s="12">
        <v>26493.599587561555</v>
      </c>
      <c r="M51" s="3">
        <v>24862.692887959987</v>
      </c>
      <c r="N51" s="3">
        <v>4.1674999999985474E-4</v>
      </c>
      <c r="O51" s="5">
        <v>51356.292892271544</v>
      </c>
      <c r="P51" s="3">
        <v>1065.3069274500001</v>
      </c>
      <c r="Q51" s="3">
        <v>3597.6496724499998</v>
      </c>
      <c r="R51" s="3">
        <v>161653.33032716202</v>
      </c>
      <c r="S51" s="3">
        <v>7910.8474440010632</v>
      </c>
      <c r="T51" s="13">
        <v>174227.13437106309</v>
      </c>
      <c r="U51" s="14">
        <v>16099.842255742053</v>
      </c>
      <c r="V51" s="3">
        <v>225.48798605749073</v>
      </c>
      <c r="W51" s="8">
        <v>29574.350188921951</v>
      </c>
      <c r="X51" s="9">
        <v>757867.56078395038</v>
      </c>
      <c r="Y51" s="10">
        <v>48322.9</v>
      </c>
      <c r="Z51" s="15"/>
      <c r="AA51" s="16"/>
      <c r="AB51" s="17"/>
      <c r="AC51" s="18"/>
      <c r="AD51" s="15"/>
      <c r="AE51" s="15"/>
      <c r="AF51" s="15"/>
      <c r="AG51" s="15"/>
      <c r="AH51" s="18"/>
      <c r="AI51" s="15"/>
      <c r="AJ51" s="15"/>
      <c r="AK51" s="18"/>
      <c r="AL51" s="15"/>
    </row>
    <row r="52" spans="1:38" ht="17.100000000000001" hidden="1" customHeight="1">
      <c r="A52" s="100">
        <v>39783</v>
      </c>
      <c r="B52" s="3">
        <v>3783.0592854020174</v>
      </c>
      <c r="C52" s="3">
        <v>10394.993497201907</v>
      </c>
      <c r="D52" s="3">
        <v>2541.0424579692003</v>
      </c>
      <c r="E52" s="5">
        <v>16719.095240573126</v>
      </c>
      <c r="F52" s="3">
        <v>203182.19218566112</v>
      </c>
      <c r="G52" s="3">
        <v>5310.6540325869255</v>
      </c>
      <c r="H52" s="3">
        <v>22688.764497200602</v>
      </c>
      <c r="I52" s="3">
        <v>1132.6000492887999</v>
      </c>
      <c r="J52" s="3">
        <v>228452.5511462024</v>
      </c>
      <c r="K52" s="5">
        <v>460766.76191093982</v>
      </c>
      <c r="L52" s="12">
        <v>23280.255137392684</v>
      </c>
      <c r="M52" s="3">
        <v>25751.112212908149</v>
      </c>
      <c r="N52" s="3">
        <v>4.7807999999882611E-4</v>
      </c>
      <c r="O52" s="5">
        <v>49031.367828380833</v>
      </c>
      <c r="P52" s="3">
        <v>1090.1521998399999</v>
      </c>
      <c r="Q52" s="3">
        <v>3656.7621346087999</v>
      </c>
      <c r="R52" s="3">
        <v>166182.04483788076</v>
      </c>
      <c r="S52" s="3">
        <v>7995.5971949037094</v>
      </c>
      <c r="T52" s="13">
        <v>178924.55636723328</v>
      </c>
      <c r="U52" s="14">
        <v>16653.694320612474</v>
      </c>
      <c r="V52" s="3">
        <v>2117.0507981807914</v>
      </c>
      <c r="W52" s="8">
        <v>30251.38394660729</v>
      </c>
      <c r="X52" s="9">
        <v>754463.9104125275</v>
      </c>
      <c r="Y52" s="10">
        <v>48878.898620351341</v>
      </c>
      <c r="Z52" s="15"/>
      <c r="AA52" s="16"/>
      <c r="AB52" s="17"/>
      <c r="AC52" s="18"/>
      <c r="AD52" s="15"/>
      <c r="AE52" s="15"/>
      <c r="AF52" s="15"/>
      <c r="AG52" s="15"/>
      <c r="AH52" s="18"/>
      <c r="AI52" s="15"/>
      <c r="AJ52" s="15"/>
      <c r="AK52" s="18"/>
      <c r="AL52" s="15"/>
    </row>
    <row r="53" spans="1:38" ht="17.100000000000001" hidden="1" customHeight="1">
      <c r="A53" s="100">
        <v>39814</v>
      </c>
      <c r="B53" s="3">
        <v>2675.7389597870447</v>
      </c>
      <c r="C53" s="3">
        <v>13379.207433003125</v>
      </c>
      <c r="D53" s="3">
        <v>380.77639803999995</v>
      </c>
      <c r="E53" s="5">
        <v>16435.722790830168</v>
      </c>
      <c r="F53" s="3">
        <v>225786.97255809806</v>
      </c>
      <c r="G53" s="3">
        <v>5190.6907075664994</v>
      </c>
      <c r="H53" s="3">
        <v>8078.9133931259994</v>
      </c>
      <c r="I53" s="3">
        <v>480.09728371768034</v>
      </c>
      <c r="J53" s="3">
        <v>227797.31664818362</v>
      </c>
      <c r="K53" s="5">
        <v>467333.99059069186</v>
      </c>
      <c r="L53" s="12">
        <v>23998.769675405998</v>
      </c>
      <c r="M53" s="3">
        <v>27017.695396631778</v>
      </c>
      <c r="N53" s="3">
        <v>-4.9128999999936696E-4</v>
      </c>
      <c r="O53" s="5">
        <v>51016.464580747779</v>
      </c>
      <c r="P53" s="3">
        <v>1061.28539701</v>
      </c>
      <c r="Q53" s="3">
        <v>3500.8257505799997</v>
      </c>
      <c r="R53" s="3">
        <v>165899.77785732009</v>
      </c>
      <c r="S53" s="3">
        <v>7951.1167554333133</v>
      </c>
      <c r="T53" s="13">
        <v>178413.0057603434</v>
      </c>
      <c r="U53" s="14">
        <v>17631.288317367616</v>
      </c>
      <c r="V53" s="3">
        <v>512.6855123126312</v>
      </c>
      <c r="W53" s="8">
        <v>28620.276546667668</v>
      </c>
      <c r="X53" s="9">
        <v>759963.43409896118</v>
      </c>
      <c r="Y53" s="10">
        <v>49759.327407828569</v>
      </c>
      <c r="Z53" s="15"/>
      <c r="AA53" s="16"/>
      <c r="AB53" s="17"/>
      <c r="AC53" s="18"/>
      <c r="AD53" s="15"/>
      <c r="AE53" s="15"/>
      <c r="AF53" s="15"/>
      <c r="AG53" s="15"/>
      <c r="AH53" s="18"/>
      <c r="AI53" s="15"/>
      <c r="AJ53" s="15"/>
      <c r="AK53" s="18"/>
      <c r="AL53" s="15"/>
    </row>
    <row r="54" spans="1:38" ht="17.100000000000001" hidden="1" customHeight="1">
      <c r="A54" s="100">
        <v>39845</v>
      </c>
      <c r="B54" s="3">
        <v>2497.5814256836143</v>
      </c>
      <c r="C54" s="3">
        <v>13867.034989832977</v>
      </c>
      <c r="D54" s="3">
        <v>282.00428603999995</v>
      </c>
      <c r="E54" s="5">
        <v>16646.620701556592</v>
      </c>
      <c r="F54" s="3">
        <v>232392.74545033125</v>
      </c>
      <c r="G54" s="3">
        <v>5070.0398237406007</v>
      </c>
      <c r="H54" s="3">
        <v>8279.3339173969216</v>
      </c>
      <c r="I54" s="3">
        <v>433.06136312867392</v>
      </c>
      <c r="J54" s="3">
        <v>226385.32490131841</v>
      </c>
      <c r="K54" s="5">
        <v>472560.50545591587</v>
      </c>
      <c r="L54" s="12">
        <v>24219.074579512748</v>
      </c>
      <c r="M54" s="3">
        <v>27646.859557035648</v>
      </c>
      <c r="N54" s="3">
        <v>-7.9700000004123694E-6</v>
      </c>
      <c r="O54" s="5">
        <v>51865.934128578403</v>
      </c>
      <c r="P54" s="3">
        <v>1057.94213595</v>
      </c>
      <c r="Q54" s="3">
        <v>3422.6618740120002</v>
      </c>
      <c r="R54" s="3">
        <v>166875.29295453912</v>
      </c>
      <c r="S54" s="3">
        <v>7659.1320728619648</v>
      </c>
      <c r="T54" s="13">
        <v>179015.0290373631</v>
      </c>
      <c r="U54" s="14">
        <v>20040.492262257463</v>
      </c>
      <c r="V54" s="3">
        <v>282.33236353717592</v>
      </c>
      <c r="W54" s="8">
        <v>29421.016526551521</v>
      </c>
      <c r="X54" s="9">
        <v>769831.93047576025</v>
      </c>
      <c r="Y54" s="10">
        <v>48867.042645488633</v>
      </c>
      <c r="Z54" s="15"/>
      <c r="AA54" s="16"/>
      <c r="AB54" s="17"/>
      <c r="AC54" s="18"/>
      <c r="AD54" s="15"/>
      <c r="AE54" s="15"/>
      <c r="AF54" s="15"/>
      <c r="AG54" s="15"/>
      <c r="AH54" s="18"/>
      <c r="AI54" s="15"/>
      <c r="AJ54" s="15"/>
      <c r="AK54" s="18"/>
      <c r="AL54" s="15"/>
    </row>
    <row r="55" spans="1:38" ht="17.100000000000001" hidden="1" customHeight="1">
      <c r="A55" s="100">
        <v>39873</v>
      </c>
      <c r="B55" s="3">
        <v>2264.4616649219997</v>
      </c>
      <c r="C55" s="3">
        <v>12747.319282000841</v>
      </c>
      <c r="D55" s="3">
        <v>4.0000000000000001E-8</v>
      </c>
      <c r="E55" s="5">
        <v>15011.780946962841</v>
      </c>
      <c r="F55" s="3">
        <v>237236.27037212986</v>
      </c>
      <c r="G55" s="3">
        <v>4856.2030848407003</v>
      </c>
      <c r="H55" s="3">
        <v>7876.1644982471453</v>
      </c>
      <c r="I55" s="3">
        <v>370.91701422731433</v>
      </c>
      <c r="J55" s="3">
        <v>210811.13141488214</v>
      </c>
      <c r="K55" s="5">
        <v>461150.68638432713</v>
      </c>
      <c r="L55" s="12">
        <v>26831.974253313623</v>
      </c>
      <c r="M55" s="3">
        <v>27111.490435063748</v>
      </c>
      <c r="N55" s="3">
        <v>-7.4789999999325119E-5</v>
      </c>
      <c r="O55" s="5">
        <v>53943.46461358737</v>
      </c>
      <c r="P55" s="3">
        <v>998.22311665999996</v>
      </c>
      <c r="Q55" s="3">
        <v>3159.8908053024002</v>
      </c>
      <c r="R55" s="3">
        <v>168301.965432039</v>
      </c>
      <c r="S55" s="3">
        <v>7770.7349989924351</v>
      </c>
      <c r="T55" s="13">
        <v>180230.81435299385</v>
      </c>
      <c r="U55" s="14">
        <v>19553.94470994316</v>
      </c>
      <c r="V55" s="3">
        <v>1805.0989710415895</v>
      </c>
      <c r="W55" s="8">
        <v>31078.724354309787</v>
      </c>
      <c r="X55" s="9">
        <v>762774.51433316572</v>
      </c>
      <c r="Y55" s="10">
        <v>48784.739912675665</v>
      </c>
      <c r="Z55" s="15"/>
      <c r="AA55" s="16"/>
      <c r="AB55" s="17"/>
      <c r="AC55" s="18"/>
      <c r="AD55" s="15"/>
      <c r="AE55" s="15"/>
      <c r="AF55" s="15"/>
      <c r="AG55" s="15"/>
      <c r="AH55" s="18"/>
      <c r="AI55" s="15"/>
      <c r="AJ55" s="15"/>
      <c r="AK55" s="18"/>
      <c r="AL55" s="15"/>
    </row>
    <row r="56" spans="1:38" ht="17.100000000000001" hidden="1" customHeight="1">
      <c r="A56" s="100">
        <v>39904</v>
      </c>
      <c r="B56" s="3">
        <v>2463.1134872777097</v>
      </c>
      <c r="C56" s="3">
        <v>11824.772782456308</v>
      </c>
      <c r="D56" s="3">
        <v>4.0000000000000001E-8</v>
      </c>
      <c r="E56" s="5">
        <v>14287.886269774017</v>
      </c>
      <c r="F56" s="3">
        <v>228482.2480247574</v>
      </c>
      <c r="G56" s="3">
        <v>5067.3277950452502</v>
      </c>
      <c r="H56" s="3">
        <v>8258.3054765771394</v>
      </c>
      <c r="I56" s="3">
        <v>338.99840662755787</v>
      </c>
      <c r="J56" s="3">
        <v>210655.14549361699</v>
      </c>
      <c r="K56" s="5">
        <v>452802.02519662434</v>
      </c>
      <c r="L56" s="12">
        <v>28072.351401838172</v>
      </c>
      <c r="M56" s="3">
        <v>26762.608963309631</v>
      </c>
      <c r="N56" s="3">
        <v>-8.4830000000479799E-5</v>
      </c>
      <c r="O56" s="5">
        <v>54834.960280317806</v>
      </c>
      <c r="P56" s="3">
        <v>991.61189808000006</v>
      </c>
      <c r="Q56" s="3">
        <v>3221.8510688430001</v>
      </c>
      <c r="R56" s="3">
        <v>168519.4823612709</v>
      </c>
      <c r="S56" s="3">
        <v>7826.246119297638</v>
      </c>
      <c r="T56" s="13">
        <v>180559.19144749152</v>
      </c>
      <c r="U56" s="14">
        <v>19389.474546375186</v>
      </c>
      <c r="V56" s="3">
        <v>314.58034841185736</v>
      </c>
      <c r="W56" s="8">
        <v>30306.392474187531</v>
      </c>
      <c r="X56" s="9">
        <v>752494.5105631823</v>
      </c>
      <c r="Y56" s="10">
        <v>49862.04350363397</v>
      </c>
      <c r="Z56" s="15"/>
      <c r="AA56" s="16"/>
      <c r="AB56" s="17"/>
      <c r="AC56" s="18"/>
      <c r="AD56" s="15"/>
      <c r="AE56" s="15"/>
      <c r="AF56" s="15"/>
      <c r="AG56" s="15"/>
      <c r="AH56" s="18"/>
      <c r="AI56" s="15"/>
      <c r="AJ56" s="15"/>
      <c r="AK56" s="18"/>
      <c r="AL56" s="15"/>
    </row>
    <row r="57" spans="1:38" ht="17.100000000000001" hidden="1" customHeight="1">
      <c r="A57" s="100">
        <v>39934</v>
      </c>
      <c r="B57" s="3">
        <v>2134.2768452576752</v>
      </c>
      <c r="C57" s="3">
        <v>12447.787419058641</v>
      </c>
      <c r="D57" s="3">
        <v>4.0000000000000001E-8</v>
      </c>
      <c r="E57" s="5">
        <v>14582.064264356315</v>
      </c>
      <c r="F57" s="3">
        <v>223617.89176332875</v>
      </c>
      <c r="G57" s="3">
        <v>4919.5237761268263</v>
      </c>
      <c r="H57" s="3">
        <v>8071.5132469356449</v>
      </c>
      <c r="I57" s="3">
        <v>366.52847937110874</v>
      </c>
      <c r="J57" s="3">
        <v>205761.98706390473</v>
      </c>
      <c r="K57" s="5">
        <v>442737.44432966702</v>
      </c>
      <c r="L57" s="12">
        <v>29247.743368734173</v>
      </c>
      <c r="M57" s="3">
        <v>27136.253292309444</v>
      </c>
      <c r="N57" s="3">
        <v>4.8944999999989136E-4</v>
      </c>
      <c r="O57" s="5">
        <v>56383.997150493618</v>
      </c>
      <c r="P57" s="3">
        <v>1010.94572082</v>
      </c>
      <c r="Q57" s="3">
        <v>3058.5106933265602</v>
      </c>
      <c r="R57" s="3">
        <v>168810.88039717983</v>
      </c>
      <c r="S57" s="3">
        <v>8042.5445242420328</v>
      </c>
      <c r="T57" s="13">
        <v>180922.88133556844</v>
      </c>
      <c r="U57" s="14">
        <v>19944.588779338719</v>
      </c>
      <c r="V57" s="3">
        <v>1528.2840473124318</v>
      </c>
      <c r="W57" s="8">
        <v>28214.629935298603</v>
      </c>
      <c r="X57" s="9">
        <v>744313.88984203513</v>
      </c>
      <c r="Y57" s="10">
        <v>47618.664987821256</v>
      </c>
      <c r="Z57" s="15"/>
      <c r="AA57" s="16"/>
      <c r="AB57" s="17"/>
      <c r="AC57" s="18"/>
      <c r="AD57" s="15"/>
      <c r="AE57" s="15"/>
      <c r="AF57" s="15"/>
      <c r="AG57" s="15"/>
      <c r="AH57" s="18"/>
      <c r="AI57" s="15"/>
      <c r="AJ57" s="15"/>
      <c r="AK57" s="18"/>
      <c r="AL57" s="15"/>
    </row>
    <row r="58" spans="1:38" ht="17.100000000000001" hidden="1" customHeight="1">
      <c r="A58" s="100">
        <v>39965</v>
      </c>
      <c r="B58" s="3">
        <v>2255.9685788402012</v>
      </c>
      <c r="C58" s="3">
        <v>12786.85931183191</v>
      </c>
      <c r="D58" s="3">
        <v>4.0000000000000001E-8</v>
      </c>
      <c r="E58" s="5">
        <v>15042.827890712109</v>
      </c>
      <c r="F58" s="3">
        <v>207502.74957028162</v>
      </c>
      <c r="G58" s="3">
        <v>5052.3078610472485</v>
      </c>
      <c r="H58" s="3">
        <v>7615.4593083677919</v>
      </c>
      <c r="I58" s="3">
        <v>383.15109864010952</v>
      </c>
      <c r="J58" s="3">
        <v>208546.10496076485</v>
      </c>
      <c r="K58" s="5">
        <v>429099.77279910166</v>
      </c>
      <c r="L58" s="12">
        <v>32168.969940872732</v>
      </c>
      <c r="M58" s="3">
        <v>26179.035048477239</v>
      </c>
      <c r="N58" s="3">
        <v>-4.4300999999968838E-4</v>
      </c>
      <c r="O58" s="5">
        <v>58348.004546339966</v>
      </c>
      <c r="P58" s="3">
        <v>1027.92067477</v>
      </c>
      <c r="Q58" s="3">
        <v>2943.699858404304</v>
      </c>
      <c r="R58" s="3">
        <v>170563.23934842905</v>
      </c>
      <c r="S58" s="3">
        <v>8146.5689852514415</v>
      </c>
      <c r="T58" s="13">
        <v>182681.42886685481</v>
      </c>
      <c r="U58" s="14">
        <v>18644.906622961866</v>
      </c>
      <c r="V58" s="3">
        <v>9612.7558061164764</v>
      </c>
      <c r="W58" s="8">
        <v>29924.710750678842</v>
      </c>
      <c r="X58" s="9">
        <v>743354.40728276572</v>
      </c>
      <c r="Y58" s="10">
        <v>52679.091929149792</v>
      </c>
      <c r="Z58" s="15"/>
      <c r="AA58" s="16"/>
      <c r="AB58" s="17"/>
      <c r="AC58" s="18"/>
      <c r="AD58" s="15"/>
      <c r="AE58" s="15"/>
      <c r="AF58" s="15"/>
      <c r="AG58" s="15"/>
      <c r="AH58" s="18"/>
      <c r="AI58" s="15"/>
      <c r="AJ58" s="15"/>
      <c r="AK58" s="18"/>
      <c r="AL58" s="15"/>
    </row>
    <row r="59" spans="1:38" ht="17.100000000000001" hidden="1" customHeight="1">
      <c r="A59" s="100">
        <v>39995</v>
      </c>
      <c r="B59" s="3">
        <v>2382.8695062672741</v>
      </c>
      <c r="C59" s="3">
        <v>13048.835097213314</v>
      </c>
      <c r="D59" s="3">
        <v>4.0000000000000001E-8</v>
      </c>
      <c r="E59" s="5">
        <v>15431.704603520588</v>
      </c>
      <c r="F59" s="3">
        <v>199585.28677568611</v>
      </c>
      <c r="G59" s="3">
        <v>5340.5929018179913</v>
      </c>
      <c r="H59" s="3">
        <v>7465.6337234712064</v>
      </c>
      <c r="I59" s="3">
        <v>379.55498977126678</v>
      </c>
      <c r="J59" s="3">
        <v>220170.1837117885</v>
      </c>
      <c r="K59" s="5">
        <v>432941.2521025351</v>
      </c>
      <c r="L59" s="12">
        <v>33229.447500481634</v>
      </c>
      <c r="M59" s="3">
        <v>26523.371390975357</v>
      </c>
      <c r="N59" s="3">
        <v>-4.4595000000047236E-4</v>
      </c>
      <c r="O59" s="5">
        <v>59752.818445506993</v>
      </c>
      <c r="P59" s="3">
        <v>1005.70229095</v>
      </c>
      <c r="Q59" s="3">
        <v>2848.741702572057</v>
      </c>
      <c r="R59" s="3">
        <v>171246.85957813429</v>
      </c>
      <c r="S59" s="3">
        <v>8239.6431219971782</v>
      </c>
      <c r="T59" s="13">
        <v>183340.9466936535</v>
      </c>
      <c r="U59" s="14">
        <v>17930.454582945833</v>
      </c>
      <c r="V59" s="3">
        <v>1007.347995254158</v>
      </c>
      <c r="W59" s="8">
        <v>28325.579542666805</v>
      </c>
      <c r="X59" s="9">
        <v>738730.10396608291</v>
      </c>
      <c r="Y59" s="10">
        <v>53516.95281016775</v>
      </c>
      <c r="Z59" s="15"/>
      <c r="AA59" s="16"/>
      <c r="AB59" s="17"/>
      <c r="AC59" s="18"/>
      <c r="AD59" s="15"/>
      <c r="AE59" s="15"/>
      <c r="AF59" s="15"/>
      <c r="AG59" s="15"/>
      <c r="AH59" s="18"/>
      <c r="AI59" s="15"/>
      <c r="AJ59" s="15"/>
      <c r="AK59" s="18"/>
      <c r="AL59" s="15"/>
    </row>
    <row r="60" spans="1:38" ht="17.100000000000001" hidden="1" customHeight="1">
      <c r="A60" s="100">
        <v>40026</v>
      </c>
      <c r="B60" s="3">
        <v>2372.0640500348227</v>
      </c>
      <c r="C60" s="3">
        <v>12911.904016429913</v>
      </c>
      <c r="D60" s="3">
        <v>4.0000000000000001E-8</v>
      </c>
      <c r="E60" s="5">
        <v>15283.968066504734</v>
      </c>
      <c r="F60" s="3">
        <v>186924.74211456391</v>
      </c>
      <c r="G60" s="3">
        <v>6197.6560840047568</v>
      </c>
      <c r="H60" s="3">
        <v>7537.4695722724546</v>
      </c>
      <c r="I60" s="3">
        <v>391.12560458193701</v>
      </c>
      <c r="J60" s="3">
        <v>227479.78483927526</v>
      </c>
      <c r="K60" s="5">
        <v>428530.77821469831</v>
      </c>
      <c r="L60" s="12">
        <v>32852.730225507803</v>
      </c>
      <c r="M60" s="3">
        <v>26467.544237391921</v>
      </c>
      <c r="N60" s="3">
        <v>-1.9421000000008348E-4</v>
      </c>
      <c r="O60" s="5">
        <v>59320.274268689725</v>
      </c>
      <c r="P60" s="3">
        <v>978.69550494000009</v>
      </c>
      <c r="Q60" s="3">
        <v>2676.6677089507698</v>
      </c>
      <c r="R60" s="3">
        <v>171377.22431020188</v>
      </c>
      <c r="S60" s="3">
        <v>8224.6596805202153</v>
      </c>
      <c r="T60" s="13">
        <v>183257.24720461285</v>
      </c>
      <c r="U60" s="14">
        <v>17577.421130833947</v>
      </c>
      <c r="V60" s="3">
        <v>3511.7865561100925</v>
      </c>
      <c r="W60" s="8">
        <v>28883.94029621116</v>
      </c>
      <c r="X60" s="9">
        <v>736365.41573766083</v>
      </c>
      <c r="Y60" s="10">
        <v>56770.427401974914</v>
      </c>
      <c r="Z60" s="15"/>
      <c r="AA60" s="16"/>
      <c r="AB60" s="17"/>
      <c r="AC60" s="18"/>
      <c r="AD60" s="15"/>
      <c r="AE60" s="15"/>
      <c r="AF60" s="15"/>
      <c r="AG60" s="15"/>
      <c r="AH60" s="18"/>
      <c r="AI60" s="15"/>
      <c r="AJ60" s="15"/>
      <c r="AK60" s="18"/>
      <c r="AL60" s="15"/>
    </row>
    <row r="61" spans="1:38" ht="17.100000000000001" hidden="1" customHeight="1">
      <c r="A61" s="100">
        <v>40057</v>
      </c>
      <c r="B61" s="3">
        <v>2270.9747407396544</v>
      </c>
      <c r="C61" s="3">
        <v>13777.350565277988</v>
      </c>
      <c r="D61" s="3">
        <v>-4.0000000000000001E-8</v>
      </c>
      <c r="E61" s="5">
        <v>16048.325305977643</v>
      </c>
      <c r="F61" s="3">
        <v>184838.73397185601</v>
      </c>
      <c r="G61" s="3">
        <v>6738.7880661553581</v>
      </c>
      <c r="H61" s="3">
        <v>7527.2274972112864</v>
      </c>
      <c r="I61" s="3">
        <v>316.60675063207026</v>
      </c>
      <c r="J61" s="3">
        <v>225519.13353736146</v>
      </c>
      <c r="K61" s="5">
        <v>424940.48982321622</v>
      </c>
      <c r="L61" s="12">
        <v>31410.713395976705</v>
      </c>
      <c r="M61" s="3">
        <v>25349.573196798981</v>
      </c>
      <c r="N61" s="3">
        <v>-3.0500999999993894E-4</v>
      </c>
      <c r="O61" s="5">
        <v>56760.286287765688</v>
      </c>
      <c r="P61" s="3">
        <v>1003.63630024</v>
      </c>
      <c r="Q61" s="3">
        <v>2666.1609599262438</v>
      </c>
      <c r="R61" s="3">
        <v>169781.51646839036</v>
      </c>
      <c r="S61" s="3">
        <v>8376.7548721581443</v>
      </c>
      <c r="T61" s="13">
        <v>181828.06860071473</v>
      </c>
      <c r="U61" s="14">
        <v>17626.810904858539</v>
      </c>
      <c r="V61" s="3">
        <v>12700.115883948552</v>
      </c>
      <c r="W61" s="8">
        <v>28715.308075073539</v>
      </c>
      <c r="X61" s="9">
        <v>738619.40488155489</v>
      </c>
      <c r="Y61" s="10">
        <v>54026.892020260661</v>
      </c>
      <c r="Z61" s="15"/>
      <c r="AA61" s="16"/>
      <c r="AB61" s="17"/>
      <c r="AC61" s="18"/>
      <c r="AD61" s="15"/>
      <c r="AE61" s="15"/>
      <c r="AF61" s="15"/>
      <c r="AG61" s="15"/>
      <c r="AH61" s="18"/>
      <c r="AI61" s="15"/>
      <c r="AJ61" s="15"/>
      <c r="AK61" s="18"/>
      <c r="AL61" s="15"/>
    </row>
    <row r="62" spans="1:38" ht="17.100000000000001" hidden="1" customHeight="1">
      <c r="A62" s="100">
        <v>40087</v>
      </c>
      <c r="B62" s="3">
        <v>2307.4481992813303</v>
      </c>
      <c r="C62" s="3">
        <v>12206.56754091081</v>
      </c>
      <c r="D62" s="3">
        <v>-4.0000000000000001E-8</v>
      </c>
      <c r="E62" s="5">
        <v>14514.015740152141</v>
      </c>
      <c r="F62" s="3">
        <v>202144.01002198004</v>
      </c>
      <c r="G62" s="3">
        <v>7192.2973099495439</v>
      </c>
      <c r="H62" s="3">
        <v>7117.570719177349</v>
      </c>
      <c r="I62" s="3">
        <v>308.52558731316196</v>
      </c>
      <c r="J62" s="3">
        <v>210244.65961331848</v>
      </c>
      <c r="K62" s="5">
        <v>427007.06325173855</v>
      </c>
      <c r="L62" s="12">
        <v>33837.09297920455</v>
      </c>
      <c r="M62" s="3">
        <v>25366.706530736421</v>
      </c>
      <c r="N62" s="3">
        <v>2.802200000000532E-4</v>
      </c>
      <c r="O62" s="5">
        <v>59203.799790160978</v>
      </c>
      <c r="P62" s="3">
        <v>985.16581940999993</v>
      </c>
      <c r="Q62" s="3">
        <v>2682.929596335558</v>
      </c>
      <c r="R62" s="3">
        <v>169967.0147723952</v>
      </c>
      <c r="S62" s="3">
        <v>8302.3558300640834</v>
      </c>
      <c r="T62" s="13">
        <v>181937.46601820481</v>
      </c>
      <c r="U62" s="14">
        <v>16983.12483957535</v>
      </c>
      <c r="V62" s="3">
        <v>5216.054096469702</v>
      </c>
      <c r="W62" s="8">
        <v>29008.10477487617</v>
      </c>
      <c r="X62" s="9">
        <v>733869.62851117773</v>
      </c>
      <c r="Y62" s="10">
        <v>50243.165164153106</v>
      </c>
      <c r="Z62" s="15"/>
      <c r="AA62" s="16"/>
      <c r="AB62" s="17"/>
      <c r="AC62" s="18"/>
      <c r="AD62" s="15"/>
      <c r="AE62" s="15"/>
      <c r="AF62" s="15"/>
      <c r="AG62" s="15"/>
      <c r="AH62" s="18"/>
      <c r="AI62" s="15"/>
      <c r="AJ62" s="15"/>
      <c r="AK62" s="18"/>
      <c r="AL62" s="15"/>
    </row>
    <row r="63" spans="1:38" ht="17.100000000000001" hidden="1" customHeight="1">
      <c r="A63" s="100">
        <v>40118</v>
      </c>
      <c r="B63" s="3">
        <v>2500.8570033545293</v>
      </c>
      <c r="C63" s="3">
        <v>11629.663041222699</v>
      </c>
      <c r="D63" s="3">
        <v>0</v>
      </c>
      <c r="E63" s="5">
        <v>14130.520044577228</v>
      </c>
      <c r="F63" s="3">
        <v>199170.51935747339</v>
      </c>
      <c r="G63" s="3">
        <v>7443.4449799937865</v>
      </c>
      <c r="H63" s="3">
        <v>7567.9710630006502</v>
      </c>
      <c r="I63" s="3">
        <v>405.0909730760464</v>
      </c>
      <c r="J63" s="3">
        <v>204768.65731873107</v>
      </c>
      <c r="K63" s="5">
        <v>419355.68369227491</v>
      </c>
      <c r="L63" s="12">
        <v>33739.09375096234</v>
      </c>
      <c r="M63" s="3">
        <v>26156.280986041489</v>
      </c>
      <c r="N63" s="3">
        <v>8.7879999999929126E-5</v>
      </c>
      <c r="O63" s="5">
        <v>59895.374824883831</v>
      </c>
      <c r="P63" s="3">
        <v>1054.47010301</v>
      </c>
      <c r="Q63" s="3">
        <v>2566.5865455100002</v>
      </c>
      <c r="R63" s="3">
        <v>170630.26088054583</v>
      </c>
      <c r="S63" s="3">
        <v>8224.0762259592466</v>
      </c>
      <c r="T63" s="13">
        <v>182475.39375502508</v>
      </c>
      <c r="U63" s="14">
        <v>17191.143801646955</v>
      </c>
      <c r="V63" s="3">
        <v>4432.900399316125</v>
      </c>
      <c r="W63" s="8">
        <v>28934.693953399681</v>
      </c>
      <c r="X63" s="9">
        <v>726415.71047112392</v>
      </c>
      <c r="Y63" s="10">
        <v>52485.028766634619</v>
      </c>
      <c r="Z63" s="15"/>
      <c r="AA63" s="16"/>
      <c r="AB63" s="17"/>
      <c r="AC63" s="18"/>
      <c r="AD63" s="15"/>
      <c r="AE63" s="15"/>
      <c r="AF63" s="15"/>
      <c r="AG63" s="15"/>
      <c r="AH63" s="18"/>
      <c r="AI63" s="15"/>
      <c r="AJ63" s="15"/>
      <c r="AK63" s="18"/>
      <c r="AL63" s="15"/>
    </row>
    <row r="64" spans="1:38" ht="17.100000000000001" hidden="1" customHeight="1">
      <c r="A64" s="100">
        <v>40148</v>
      </c>
      <c r="B64" s="3">
        <v>3915.8101919802457</v>
      </c>
      <c r="C64" s="3">
        <v>14707.723298127281</v>
      </c>
      <c r="D64" s="3">
        <v>0</v>
      </c>
      <c r="E64" s="5">
        <v>18623.533490107526</v>
      </c>
      <c r="F64" s="3">
        <v>212882.82959792399</v>
      </c>
      <c r="G64" s="3">
        <v>9093.3874310360261</v>
      </c>
      <c r="H64" s="3">
        <v>7498.5332594366319</v>
      </c>
      <c r="I64" s="3">
        <v>624.59062635668545</v>
      </c>
      <c r="J64" s="3">
        <v>207189.02804542537</v>
      </c>
      <c r="K64" s="5">
        <v>437288.36896017869</v>
      </c>
      <c r="L64" s="12">
        <v>31694.190140637886</v>
      </c>
      <c r="M64" s="3">
        <v>26919.051777879555</v>
      </c>
      <c r="N64" s="3">
        <v>-2.1651000000000309E-4</v>
      </c>
      <c r="O64" s="5">
        <v>58613.241702007435</v>
      </c>
      <c r="P64" s="3">
        <v>1177.93864641</v>
      </c>
      <c r="Q64" s="3">
        <v>2597.0991705868482</v>
      </c>
      <c r="R64" s="3">
        <v>172902.19421826309</v>
      </c>
      <c r="S64" s="3">
        <v>7972.4800924038027</v>
      </c>
      <c r="T64" s="13">
        <v>184649.71212766369</v>
      </c>
      <c r="U64" s="14">
        <v>16984.090662227558</v>
      </c>
      <c r="V64" s="3">
        <v>3287.5360248108141</v>
      </c>
      <c r="W64" s="8">
        <v>31811.096855997894</v>
      </c>
      <c r="X64" s="9">
        <v>751257.57982299372</v>
      </c>
      <c r="Y64" s="10">
        <v>54541.08962479265</v>
      </c>
      <c r="Z64" s="15"/>
      <c r="AA64" s="16"/>
      <c r="AB64" s="17"/>
      <c r="AC64" s="18"/>
      <c r="AD64" s="15"/>
      <c r="AE64" s="15"/>
      <c r="AF64" s="15"/>
      <c r="AG64" s="15"/>
      <c r="AH64" s="18"/>
      <c r="AI64" s="15"/>
      <c r="AJ64" s="15"/>
      <c r="AK64" s="18"/>
      <c r="AL64" s="15"/>
    </row>
    <row r="65" spans="1:38" ht="24" hidden="1" customHeight="1">
      <c r="A65" s="100">
        <v>40179</v>
      </c>
      <c r="B65" s="3">
        <v>2780.023530206854</v>
      </c>
      <c r="C65" s="3">
        <v>13099.832837444601</v>
      </c>
      <c r="D65" s="3">
        <v>0</v>
      </c>
      <c r="E65" s="5">
        <v>15879.8</v>
      </c>
      <c r="F65" s="3">
        <v>221541.48925304678</v>
      </c>
      <c r="G65" s="3">
        <v>8266.5488434896215</v>
      </c>
      <c r="H65" s="3">
        <v>7503.3040874088001</v>
      </c>
      <c r="I65" s="3">
        <v>413.23181624107394</v>
      </c>
      <c r="J65" s="3">
        <v>208179.88808915144</v>
      </c>
      <c r="K65" s="5">
        <v>445904.4</v>
      </c>
      <c r="L65" s="12">
        <v>31832.421237908544</v>
      </c>
      <c r="M65" s="3">
        <v>27560.216865669645</v>
      </c>
      <c r="N65" s="3">
        <v>-1.5917999999981447E-4</v>
      </c>
      <c r="O65" s="5">
        <v>59392.637944398186</v>
      </c>
      <c r="P65" s="3">
        <v>1212.2202783599998</v>
      </c>
      <c r="Q65" s="3">
        <v>2590.5182837234652</v>
      </c>
      <c r="R65" s="3">
        <v>173058.13845241221</v>
      </c>
      <c r="S65" s="3">
        <v>7977.7670005267792</v>
      </c>
      <c r="T65" s="13">
        <v>184838.64401502244</v>
      </c>
      <c r="U65" s="14">
        <v>15314.753493705786</v>
      </c>
      <c r="V65" s="3">
        <v>7187.1286817944583</v>
      </c>
      <c r="W65" s="8">
        <v>32297.178702546567</v>
      </c>
      <c r="X65" s="9">
        <v>760814.66129445657</v>
      </c>
      <c r="Y65" s="10">
        <v>55548.169799877942</v>
      </c>
      <c r="Z65" s="15"/>
      <c r="AA65" s="16"/>
      <c r="AB65" s="17"/>
      <c r="AC65" s="18"/>
      <c r="AD65" s="15"/>
      <c r="AE65" s="15"/>
      <c r="AF65" s="15"/>
      <c r="AG65" s="15"/>
      <c r="AH65" s="18"/>
      <c r="AI65" s="15"/>
      <c r="AJ65" s="15"/>
      <c r="AK65" s="18"/>
      <c r="AL65" s="15"/>
    </row>
    <row r="66" spans="1:38" ht="24" hidden="1" customHeight="1">
      <c r="A66" s="100">
        <v>40210</v>
      </c>
      <c r="B66" s="3">
        <v>2660.6673514488489</v>
      </c>
      <c r="C66" s="3">
        <v>15436.769076361817</v>
      </c>
      <c r="D66" s="3">
        <v>0</v>
      </c>
      <c r="E66" s="5">
        <v>18097.436427810666</v>
      </c>
      <c r="F66" s="3">
        <v>213703.5873042364</v>
      </c>
      <c r="G66" s="3">
        <v>8110.8323936700262</v>
      </c>
      <c r="H66" s="3">
        <v>7349.2890265812584</v>
      </c>
      <c r="I66" s="3">
        <v>349.26166424818439</v>
      </c>
      <c r="J66" s="3">
        <v>223495.03616576595</v>
      </c>
      <c r="K66" s="5">
        <v>453008.00655450183</v>
      </c>
      <c r="L66" s="12">
        <v>31567.891394918039</v>
      </c>
      <c r="M66" s="3">
        <v>27710.946615091565</v>
      </c>
      <c r="N66" s="3">
        <v>0</v>
      </c>
      <c r="O66" s="5">
        <v>59278.838010009604</v>
      </c>
      <c r="P66" s="3">
        <v>1288.46467721</v>
      </c>
      <c r="Q66" s="3">
        <v>2676.7205614137247</v>
      </c>
      <c r="R66" s="3">
        <v>174117.69026635069</v>
      </c>
      <c r="S66" s="3">
        <v>7635.6720307078194</v>
      </c>
      <c r="T66" s="13">
        <v>185718.54753568224</v>
      </c>
      <c r="U66" s="14">
        <v>16513.464361601295</v>
      </c>
      <c r="V66" s="3">
        <v>6180.9169583330468</v>
      </c>
      <c r="W66" s="8">
        <v>30253.935396580069</v>
      </c>
      <c r="X66" s="9">
        <v>769051.14524451864</v>
      </c>
      <c r="Y66" s="10">
        <v>61589.256488542735</v>
      </c>
      <c r="Z66" s="15"/>
      <c r="AA66" s="16"/>
      <c r="AB66" s="17"/>
      <c r="AC66" s="18"/>
      <c r="AD66" s="15"/>
      <c r="AE66" s="15"/>
      <c r="AF66" s="15"/>
      <c r="AG66" s="15"/>
      <c r="AH66" s="18"/>
      <c r="AI66" s="15"/>
      <c r="AJ66" s="15"/>
      <c r="AK66" s="18"/>
      <c r="AL66" s="15"/>
    </row>
    <row r="67" spans="1:38" ht="24" hidden="1" customHeight="1">
      <c r="A67" s="100">
        <v>40238</v>
      </c>
      <c r="B67" s="3">
        <v>2897.6108960383258</v>
      </c>
      <c r="C67" s="3">
        <v>19037.869672340148</v>
      </c>
      <c r="D67" s="3">
        <v>0</v>
      </c>
      <c r="E67" s="5">
        <v>21935.480568378473</v>
      </c>
      <c r="F67" s="3">
        <v>226059.96133473181</v>
      </c>
      <c r="G67" s="3">
        <v>6403.4290238830799</v>
      </c>
      <c r="H67" s="3">
        <v>7068.583263869994</v>
      </c>
      <c r="I67" s="3">
        <v>428.86692854623249</v>
      </c>
      <c r="J67" s="3">
        <v>222838.09629763025</v>
      </c>
      <c r="K67" s="5">
        <v>462798.9368486614</v>
      </c>
      <c r="L67" s="12">
        <v>29082.739201372719</v>
      </c>
      <c r="M67" s="3">
        <v>27109.517113115129</v>
      </c>
      <c r="N67" s="3">
        <v>0</v>
      </c>
      <c r="O67" s="5">
        <v>56192.256314487851</v>
      </c>
      <c r="P67" s="3">
        <v>1341.65357657</v>
      </c>
      <c r="Q67" s="3">
        <v>2917.25126198</v>
      </c>
      <c r="R67" s="3">
        <v>176575.92054715083</v>
      </c>
      <c r="S67" s="3">
        <v>7692.3967565473622</v>
      </c>
      <c r="T67" s="13">
        <v>188527.22214224821</v>
      </c>
      <c r="U67" s="14">
        <v>16240.204882827016</v>
      </c>
      <c r="V67" s="3">
        <v>1368.2558203355959</v>
      </c>
      <c r="W67" s="8">
        <v>29527.425442278138</v>
      </c>
      <c r="X67" s="9">
        <v>776589.78201921657</v>
      </c>
      <c r="Y67" s="10">
        <v>60393.458922994294</v>
      </c>
      <c r="Z67" s="15"/>
      <c r="AA67" s="16"/>
      <c r="AB67" s="17"/>
      <c r="AC67" s="18"/>
      <c r="AD67" s="15"/>
      <c r="AE67" s="15"/>
      <c r="AF67" s="15"/>
      <c r="AG67" s="15"/>
      <c r="AH67" s="18"/>
      <c r="AI67" s="15"/>
      <c r="AJ67" s="15"/>
      <c r="AK67" s="18"/>
      <c r="AL67" s="15"/>
    </row>
    <row r="68" spans="1:38" ht="24" hidden="1" customHeight="1">
      <c r="A68" s="100">
        <v>40269</v>
      </c>
      <c r="B68" s="3">
        <v>2714.8940145849865</v>
      </c>
      <c r="C68" s="3">
        <v>16776.253461564178</v>
      </c>
      <c r="D68" s="3">
        <v>0</v>
      </c>
      <c r="E68" s="5">
        <v>19491.147476149163</v>
      </c>
      <c r="F68" s="3">
        <v>206888.80822615509</v>
      </c>
      <c r="G68" s="3">
        <v>6795.7797851839096</v>
      </c>
      <c r="H68" s="3">
        <v>7033.1904892048169</v>
      </c>
      <c r="I68" s="3">
        <v>319.51106514733038</v>
      </c>
      <c r="J68" s="3">
        <v>233229.12170045351</v>
      </c>
      <c r="K68" s="5">
        <v>454266.4112661446</v>
      </c>
      <c r="L68" s="12">
        <v>31919.457578443678</v>
      </c>
      <c r="M68" s="3">
        <v>26313.524998848003</v>
      </c>
      <c r="N68" s="3">
        <v>0</v>
      </c>
      <c r="O68" s="5">
        <v>58232.982577291681</v>
      </c>
      <c r="P68" s="3">
        <v>1403.4770519399999</v>
      </c>
      <c r="Q68" s="3">
        <v>2865.0513356261176</v>
      </c>
      <c r="R68" s="3">
        <v>176768.23369493458</v>
      </c>
      <c r="S68" s="3">
        <v>7710.5905080774355</v>
      </c>
      <c r="T68" s="13">
        <v>188747.35259057814</v>
      </c>
      <c r="U68" s="14">
        <v>15217.195867773229</v>
      </c>
      <c r="V68" s="3">
        <v>3428.5726745660982</v>
      </c>
      <c r="W68" s="8">
        <v>32298.11377464384</v>
      </c>
      <c r="X68" s="9">
        <v>771681.77622714674</v>
      </c>
      <c r="Y68" s="10">
        <v>61398.084538984862</v>
      </c>
      <c r="Z68" s="15"/>
      <c r="AA68" s="16"/>
      <c r="AB68" s="17"/>
      <c r="AC68" s="18"/>
      <c r="AD68" s="15"/>
      <c r="AE68" s="15"/>
      <c r="AF68" s="15"/>
      <c r="AG68" s="15"/>
      <c r="AH68" s="18"/>
      <c r="AI68" s="15"/>
      <c r="AJ68" s="15"/>
      <c r="AK68" s="18"/>
      <c r="AL68" s="15"/>
    </row>
    <row r="69" spans="1:38" ht="24" hidden="1" customHeight="1">
      <c r="A69" s="100">
        <v>40299</v>
      </c>
      <c r="B69" s="3">
        <v>2683.557411916996</v>
      </c>
      <c r="C69" s="3">
        <v>15996.911171375739</v>
      </c>
      <c r="D69" s="3">
        <v>694.88758855869241</v>
      </c>
      <c r="E69" s="5">
        <v>19375.356171851428</v>
      </c>
      <c r="F69" s="3">
        <v>239446.130810979</v>
      </c>
      <c r="G69" s="3">
        <v>7512.3100360126364</v>
      </c>
      <c r="H69" s="3">
        <v>7497.6233504556176</v>
      </c>
      <c r="I69" s="3">
        <v>374.43364939408548</v>
      </c>
      <c r="J69" s="3">
        <v>268250.38378702919</v>
      </c>
      <c r="K69" s="5">
        <v>523080.88163387054</v>
      </c>
      <c r="L69" s="12">
        <v>32634.839654149891</v>
      </c>
      <c r="M69" s="3">
        <v>26152.909695297556</v>
      </c>
      <c r="N69" s="3">
        <v>0</v>
      </c>
      <c r="O69" s="5">
        <v>58787.749349447447</v>
      </c>
      <c r="P69" s="3">
        <v>1729.6492064599997</v>
      </c>
      <c r="Q69" s="3">
        <v>2997.6987194799999</v>
      </c>
      <c r="R69" s="3">
        <v>180200.70065512098</v>
      </c>
      <c r="S69" s="3">
        <v>7754.2647558558556</v>
      </c>
      <c r="T69" s="13">
        <v>192682.31333691682</v>
      </c>
      <c r="U69" s="14">
        <v>18727.052802755963</v>
      </c>
      <c r="V69" s="3">
        <v>5689.7084206375794</v>
      </c>
      <c r="W69" s="8">
        <v>30700.71833679163</v>
      </c>
      <c r="X69" s="9">
        <v>849043.78005227132</v>
      </c>
      <c r="Y69" s="10">
        <v>64053.956464669158</v>
      </c>
      <c r="Z69" s="15"/>
      <c r="AA69" s="16"/>
      <c r="AB69" s="17"/>
      <c r="AC69" s="18"/>
      <c r="AD69" s="15"/>
      <c r="AE69" s="15"/>
      <c r="AF69" s="15"/>
      <c r="AG69" s="15"/>
      <c r="AH69" s="18"/>
      <c r="AI69" s="15"/>
      <c r="AJ69" s="15"/>
      <c r="AK69" s="18"/>
      <c r="AL69" s="15"/>
    </row>
    <row r="70" spans="1:38" ht="15.75" hidden="1" customHeight="1">
      <c r="A70" s="100">
        <v>40330</v>
      </c>
      <c r="B70" s="3">
        <v>2744.4322192199897</v>
      </c>
      <c r="C70" s="3">
        <v>18819.32531309249</v>
      </c>
      <c r="D70" s="3">
        <v>0</v>
      </c>
      <c r="E70" s="5">
        <v>21563.75753231248</v>
      </c>
      <c r="F70" s="3">
        <v>225780.34421533521</v>
      </c>
      <c r="G70" s="3">
        <v>7740.0328000802938</v>
      </c>
      <c r="H70" s="3">
        <v>7296.8860074548129</v>
      </c>
      <c r="I70" s="3">
        <v>299.83977082985507</v>
      </c>
      <c r="J70" s="3">
        <v>269521.53249850444</v>
      </c>
      <c r="K70" s="5">
        <v>510638.63529220456</v>
      </c>
      <c r="L70" s="12">
        <v>31299.058851508038</v>
      </c>
      <c r="M70" s="3">
        <v>28297.081063237601</v>
      </c>
      <c r="N70" s="3">
        <v>0</v>
      </c>
      <c r="O70" s="5">
        <v>59596.13991474564</v>
      </c>
      <c r="P70" s="3">
        <v>1638.1805952499997</v>
      </c>
      <c r="Q70" s="3">
        <v>2930.1236476899949</v>
      </c>
      <c r="R70" s="3">
        <v>185296.70625810683</v>
      </c>
      <c r="S70" s="3">
        <v>7951.4446825652349</v>
      </c>
      <c r="T70" s="13">
        <v>197816.45518361207</v>
      </c>
      <c r="U70" s="14">
        <v>19242.166486380072</v>
      </c>
      <c r="V70" s="3">
        <v>2101.1977220421031</v>
      </c>
      <c r="W70" s="8">
        <v>32215.365324832113</v>
      </c>
      <c r="X70" s="9">
        <v>843173.71745612903</v>
      </c>
      <c r="Y70" s="10">
        <v>79090.043422740055</v>
      </c>
      <c r="Z70" s="15"/>
      <c r="AA70" s="16"/>
      <c r="AB70" s="17"/>
      <c r="AC70" s="18"/>
      <c r="AD70" s="15"/>
      <c r="AE70" s="15"/>
      <c r="AF70" s="15"/>
      <c r="AG70" s="15"/>
      <c r="AH70" s="18"/>
      <c r="AI70" s="15"/>
      <c r="AJ70" s="15"/>
      <c r="AK70" s="18"/>
      <c r="AL70" s="15"/>
    </row>
    <row r="71" spans="1:38" ht="15.75" hidden="1" customHeight="1">
      <c r="A71" s="100">
        <v>40360</v>
      </c>
      <c r="B71" s="3">
        <v>2586.1947508917551</v>
      </c>
      <c r="C71" s="3">
        <v>19039.82427787803</v>
      </c>
      <c r="D71" s="3">
        <v>0</v>
      </c>
      <c r="E71" s="5">
        <v>21626.019028769784</v>
      </c>
      <c r="F71" s="3">
        <v>178358.0784495954</v>
      </c>
      <c r="G71" s="3">
        <v>7177.1045137878791</v>
      </c>
      <c r="H71" s="3">
        <v>6919.373129896745</v>
      </c>
      <c r="I71" s="3">
        <v>324.09124885355664</v>
      </c>
      <c r="J71" s="3">
        <v>267099.02299618517</v>
      </c>
      <c r="K71" s="5">
        <v>459877.67033831874</v>
      </c>
      <c r="L71" s="12">
        <v>27408.656196896474</v>
      </c>
      <c r="M71" s="3">
        <v>29185.711126587135</v>
      </c>
      <c r="N71" s="3">
        <v>0</v>
      </c>
      <c r="O71" s="5">
        <v>56594.36732348361</v>
      </c>
      <c r="P71" s="3">
        <v>1696.5683253899999</v>
      </c>
      <c r="Q71" s="3">
        <v>2760.0300645921998</v>
      </c>
      <c r="R71" s="3">
        <v>184840.44994928729</v>
      </c>
      <c r="S71" s="3">
        <v>7948.273948986317</v>
      </c>
      <c r="T71" s="13">
        <v>197245.32228825579</v>
      </c>
      <c r="U71" s="14">
        <v>19176.608494810571</v>
      </c>
      <c r="V71" s="3">
        <v>5512.6420233722811</v>
      </c>
      <c r="W71" s="8">
        <v>36423.195411560788</v>
      </c>
      <c r="X71" s="9">
        <v>796455.82490857143</v>
      </c>
      <c r="Y71" s="10">
        <v>73033.526870446163</v>
      </c>
      <c r="Z71" s="15"/>
      <c r="AA71" s="16"/>
      <c r="AB71" s="17"/>
      <c r="AC71" s="18"/>
      <c r="AD71" s="15"/>
      <c r="AE71" s="15"/>
      <c r="AF71" s="15"/>
      <c r="AG71" s="15"/>
      <c r="AH71" s="18"/>
      <c r="AI71" s="15"/>
      <c r="AJ71" s="15"/>
      <c r="AK71" s="18"/>
      <c r="AL71" s="15"/>
    </row>
    <row r="72" spans="1:38" ht="15.75" hidden="1" customHeight="1">
      <c r="A72" s="100">
        <v>40391</v>
      </c>
      <c r="B72" s="3">
        <v>2818.0228882735619</v>
      </c>
      <c r="C72" s="3">
        <v>17178.780995102978</v>
      </c>
      <c r="D72" s="3">
        <v>1340.6746463657</v>
      </c>
      <c r="E72" s="5">
        <v>21337.478529742239</v>
      </c>
      <c r="F72" s="3">
        <v>206491.15862294834</v>
      </c>
      <c r="G72" s="3">
        <v>6795.2903854451206</v>
      </c>
      <c r="H72" s="3">
        <v>7199.5084492770966</v>
      </c>
      <c r="I72" s="3">
        <v>364.75861413030168</v>
      </c>
      <c r="J72" s="3">
        <v>274294.24598348816</v>
      </c>
      <c r="K72" s="5">
        <v>495144.96205528895</v>
      </c>
      <c r="L72" s="12">
        <v>25078.936098629147</v>
      </c>
      <c r="M72" s="3">
        <v>30057.419785408423</v>
      </c>
      <c r="N72" s="3">
        <v>0</v>
      </c>
      <c r="O72" s="5">
        <v>55136.35588403757</v>
      </c>
      <c r="P72" s="3">
        <v>1736.5770820400001</v>
      </c>
      <c r="Q72" s="3">
        <v>2919.1129399535139</v>
      </c>
      <c r="R72" s="3">
        <v>187172.31890265777</v>
      </c>
      <c r="S72" s="3">
        <v>7867.7877123153821</v>
      </c>
      <c r="T72" s="13">
        <v>199695.7966369667</v>
      </c>
      <c r="U72" s="14">
        <v>20414.573636164874</v>
      </c>
      <c r="V72" s="3">
        <v>6516.7847087439322</v>
      </c>
      <c r="W72" s="8">
        <v>32748.89822999324</v>
      </c>
      <c r="X72" s="9">
        <v>830994.84968093759</v>
      </c>
      <c r="Y72" s="10">
        <v>69579.8</v>
      </c>
      <c r="Z72" s="15"/>
      <c r="AA72" s="16"/>
      <c r="AB72" s="17"/>
      <c r="AC72" s="18"/>
      <c r="AD72" s="15"/>
      <c r="AE72" s="15"/>
      <c r="AF72" s="15"/>
      <c r="AG72" s="15"/>
      <c r="AH72" s="18"/>
      <c r="AI72" s="15"/>
      <c r="AJ72" s="15"/>
      <c r="AK72" s="18"/>
      <c r="AL72" s="15"/>
    </row>
    <row r="73" spans="1:38" ht="15.75" hidden="1" customHeight="1">
      <c r="A73" s="100">
        <v>40422</v>
      </c>
      <c r="B73" s="3">
        <v>2853.6926894947119</v>
      </c>
      <c r="C73" s="3">
        <v>17079.637266333291</v>
      </c>
      <c r="D73" s="3">
        <v>5124.3595836402001</v>
      </c>
      <c r="E73" s="5">
        <v>25057.689539468207</v>
      </c>
      <c r="F73" s="3">
        <v>209122.50444762688</v>
      </c>
      <c r="G73" s="3">
        <v>7502.5940707455266</v>
      </c>
      <c r="H73" s="3">
        <v>7062.799988615755</v>
      </c>
      <c r="I73" s="3">
        <v>403.02794922846999</v>
      </c>
      <c r="J73" s="3">
        <v>271407.28915970615</v>
      </c>
      <c r="K73" s="5">
        <v>495498.21561592282</v>
      </c>
      <c r="L73" s="12">
        <v>22793.818513925999</v>
      </c>
      <c r="M73" s="3">
        <v>30724.429712491798</v>
      </c>
      <c r="N73" s="3">
        <v>0</v>
      </c>
      <c r="O73" s="5">
        <v>53518.248226417796</v>
      </c>
      <c r="P73" s="3">
        <v>1742.1712046199998</v>
      </c>
      <c r="Q73" s="3">
        <v>2782.5529474936498</v>
      </c>
      <c r="R73" s="3">
        <v>188808.57599211409</v>
      </c>
      <c r="S73" s="3">
        <v>7995.4577349340834</v>
      </c>
      <c r="T73" s="13">
        <v>201328.7578791618</v>
      </c>
      <c r="U73" s="14">
        <v>19903.424060649515</v>
      </c>
      <c r="V73" s="3">
        <v>6503.7721792329221</v>
      </c>
      <c r="W73" s="8">
        <v>35718.252639442195</v>
      </c>
      <c r="X73" s="9">
        <v>837528.36014029512</v>
      </c>
      <c r="Y73" s="10">
        <v>68111.565201371603</v>
      </c>
      <c r="Z73" s="15"/>
      <c r="AA73" s="16"/>
      <c r="AB73" s="17"/>
      <c r="AC73" s="18"/>
      <c r="AD73" s="15"/>
      <c r="AE73" s="15"/>
      <c r="AF73" s="15"/>
      <c r="AG73" s="15"/>
      <c r="AH73" s="18"/>
      <c r="AI73" s="15"/>
      <c r="AJ73" s="15"/>
      <c r="AK73" s="18"/>
      <c r="AL73" s="15"/>
    </row>
    <row r="74" spans="1:38" ht="15.75" hidden="1" customHeight="1">
      <c r="A74" s="101" t="s">
        <v>53</v>
      </c>
      <c r="B74" s="3">
        <v>2652.2680539120252</v>
      </c>
      <c r="C74" s="3">
        <v>19591.282364363669</v>
      </c>
      <c r="D74" s="3">
        <v>5132.4733828159997</v>
      </c>
      <c r="E74" s="5">
        <v>27376.023801091695</v>
      </c>
      <c r="F74" s="3">
        <v>212395.64738014841</v>
      </c>
      <c r="G74" s="3">
        <v>6459.3742641344843</v>
      </c>
      <c r="H74" s="3">
        <v>7617.1923113906796</v>
      </c>
      <c r="I74" s="3">
        <v>504.61739530451769</v>
      </c>
      <c r="J74" s="3">
        <v>266537.07394599478</v>
      </c>
      <c r="K74" s="5">
        <v>493513.90529697284</v>
      </c>
      <c r="L74" s="12">
        <v>21656.409726817394</v>
      </c>
      <c r="M74" s="3">
        <v>30699.32103295661</v>
      </c>
      <c r="N74" s="3">
        <v>0</v>
      </c>
      <c r="O74" s="5">
        <v>52355.730759774</v>
      </c>
      <c r="P74" s="3">
        <v>1780.2244891124328</v>
      </c>
      <c r="Q74" s="3">
        <v>2923.0782221668715</v>
      </c>
      <c r="R74" s="3">
        <v>190550.03250973506</v>
      </c>
      <c r="S74" s="3">
        <v>8019.9183582533242</v>
      </c>
      <c r="T74" s="13">
        <v>203273.25357926768</v>
      </c>
      <c r="U74" s="14">
        <v>19535.955546566296</v>
      </c>
      <c r="V74" s="3">
        <v>7507.0259352029034</v>
      </c>
      <c r="W74" s="8">
        <v>38316.494944674312</v>
      </c>
      <c r="X74" s="9">
        <v>841878.38986354973</v>
      </c>
      <c r="Y74" s="10">
        <v>70730.430464873731</v>
      </c>
      <c r="Z74" s="15"/>
      <c r="AA74" s="16"/>
      <c r="AB74" s="17"/>
      <c r="AC74" s="18"/>
      <c r="AD74" s="15"/>
      <c r="AE74" s="15"/>
      <c r="AF74" s="15"/>
      <c r="AG74" s="15"/>
      <c r="AH74" s="18"/>
      <c r="AI74" s="15"/>
      <c r="AJ74" s="15"/>
      <c r="AK74" s="18"/>
      <c r="AL74" s="15"/>
    </row>
    <row r="75" spans="1:38" ht="15.75" hidden="1" customHeight="1">
      <c r="A75" s="100">
        <v>40483</v>
      </c>
      <c r="B75" s="3">
        <v>2792.2492223402805</v>
      </c>
      <c r="C75" s="3">
        <v>20371.657220595825</v>
      </c>
      <c r="D75" s="3">
        <v>5120.6615816106296</v>
      </c>
      <c r="E75" s="5">
        <v>28284.568024546737</v>
      </c>
      <c r="F75" s="3">
        <v>215222.78794147616</v>
      </c>
      <c r="G75" s="3">
        <v>6208.1048063073995</v>
      </c>
      <c r="H75" s="3">
        <v>7359.4560861646387</v>
      </c>
      <c r="I75" s="3">
        <v>443.02881424329303</v>
      </c>
      <c r="J75" s="3">
        <v>266309.39584555058</v>
      </c>
      <c r="K75" s="5">
        <v>495542.7734937421</v>
      </c>
      <c r="L75" s="12">
        <v>22677.553178399787</v>
      </c>
      <c r="M75" s="3">
        <v>30623.326830519174</v>
      </c>
      <c r="N75" s="3">
        <v>0</v>
      </c>
      <c r="O75" s="5">
        <v>53300.880008918961</v>
      </c>
      <c r="P75" s="3">
        <v>1826.9919332100001</v>
      </c>
      <c r="Q75" s="3">
        <v>3117.7225766264401</v>
      </c>
      <c r="R75" s="3">
        <v>191939.86733791602</v>
      </c>
      <c r="S75" s="3">
        <v>8222.609143867845</v>
      </c>
      <c r="T75" s="13">
        <v>205107.1909916203</v>
      </c>
      <c r="U75" s="14">
        <v>19692.23394572805</v>
      </c>
      <c r="V75" s="3">
        <v>8676.5384254040127</v>
      </c>
      <c r="W75" s="8">
        <v>44400.893902674143</v>
      </c>
      <c r="X75" s="9">
        <v>855005.0787926343</v>
      </c>
      <c r="Y75" s="10">
        <v>61026.755245199034</v>
      </c>
      <c r="Z75" s="15"/>
      <c r="AA75" s="16"/>
      <c r="AB75" s="17"/>
      <c r="AC75" s="18"/>
      <c r="AD75" s="15"/>
      <c r="AE75" s="15"/>
      <c r="AF75" s="15"/>
      <c r="AG75" s="15"/>
      <c r="AH75" s="18"/>
      <c r="AI75" s="15"/>
      <c r="AJ75" s="15"/>
      <c r="AK75" s="18"/>
      <c r="AL75" s="15"/>
    </row>
    <row r="76" spans="1:38" ht="15.75" hidden="1" customHeight="1">
      <c r="A76" s="100">
        <v>40513</v>
      </c>
      <c r="B76" s="3">
        <v>3616.2577962918376</v>
      </c>
      <c r="C76" s="3">
        <v>22158.044021089943</v>
      </c>
      <c r="D76" s="3">
        <v>3644.6352118236568</v>
      </c>
      <c r="E76" s="5">
        <v>29418.937029205437</v>
      </c>
      <c r="F76" s="3">
        <v>213379.96359807596</v>
      </c>
      <c r="G76" s="3">
        <v>6338.8620633331029</v>
      </c>
      <c r="H76" s="3">
        <v>7607.0238474533262</v>
      </c>
      <c r="I76" s="3">
        <v>589.66209495500061</v>
      </c>
      <c r="J76" s="3">
        <v>270841.96615080861</v>
      </c>
      <c r="K76" s="5">
        <v>498757.47775462602</v>
      </c>
      <c r="L76" s="12">
        <v>24209.625501544244</v>
      </c>
      <c r="M76" s="3">
        <v>31153.374765343011</v>
      </c>
      <c r="N76" s="3">
        <v>0</v>
      </c>
      <c r="O76" s="5">
        <v>55363.000266887255</v>
      </c>
      <c r="P76" s="3">
        <v>1876.4468153099999</v>
      </c>
      <c r="Q76" s="3">
        <v>3241.766021875625</v>
      </c>
      <c r="R76" s="3">
        <v>195702.54394124955</v>
      </c>
      <c r="S76" s="3">
        <v>8748.7655749084061</v>
      </c>
      <c r="T76" s="13">
        <v>209569.52235334358</v>
      </c>
      <c r="U76" s="14">
        <v>20427.685689689079</v>
      </c>
      <c r="V76" s="3">
        <v>4536.1935280835087</v>
      </c>
      <c r="W76" s="8">
        <v>45394.63205186202</v>
      </c>
      <c r="X76" s="9">
        <v>863467.44867369696</v>
      </c>
      <c r="Y76" s="10">
        <v>72453.813803695622</v>
      </c>
      <c r="Z76" s="15"/>
      <c r="AA76" s="16"/>
      <c r="AB76" s="17"/>
      <c r="AC76" s="18"/>
      <c r="AD76" s="15"/>
      <c r="AE76" s="15"/>
      <c r="AF76" s="15"/>
      <c r="AG76" s="15"/>
      <c r="AH76" s="18"/>
      <c r="AI76" s="15"/>
      <c r="AJ76" s="15"/>
      <c r="AK76" s="18"/>
      <c r="AL76" s="15"/>
    </row>
    <row r="77" spans="1:38" ht="15.75" hidden="1" customHeight="1">
      <c r="A77" s="100">
        <v>40544</v>
      </c>
      <c r="B77" s="3">
        <v>3225.5843576301813</v>
      </c>
      <c r="C77" s="3">
        <v>22865.728545631078</v>
      </c>
      <c r="D77" s="3">
        <v>4286.3040422811182</v>
      </c>
      <c r="E77" s="5">
        <v>30377.616945542377</v>
      </c>
      <c r="F77" s="3">
        <v>212736.01270389627</v>
      </c>
      <c r="G77" s="3">
        <v>5098.1118903319548</v>
      </c>
      <c r="H77" s="3">
        <v>7488.9835415830075</v>
      </c>
      <c r="I77" s="3">
        <v>635.53063199232338</v>
      </c>
      <c r="J77" s="3">
        <v>262326.09663083911</v>
      </c>
      <c r="K77" s="5">
        <v>488284.73539864266</v>
      </c>
      <c r="L77" s="12">
        <v>23458.773238433878</v>
      </c>
      <c r="M77" s="3">
        <v>29604.37239004151</v>
      </c>
      <c r="N77" s="3">
        <v>-3.7999999988824127E-7</v>
      </c>
      <c r="O77" s="5">
        <v>53063.145628095386</v>
      </c>
      <c r="P77" s="3">
        <v>1828.02485572</v>
      </c>
      <c r="Q77" s="3">
        <v>3160.7625865800965</v>
      </c>
      <c r="R77" s="3">
        <v>193931.31380575561</v>
      </c>
      <c r="S77" s="3">
        <v>8648.8833144157834</v>
      </c>
      <c r="T77" s="13">
        <v>207568.98456247148</v>
      </c>
      <c r="U77" s="14">
        <v>20451.283387642052</v>
      </c>
      <c r="V77" s="3">
        <v>7453.2866069876854</v>
      </c>
      <c r="W77" s="8">
        <v>42879.796657467159</v>
      </c>
      <c r="X77" s="9">
        <v>850078.84918684885</v>
      </c>
      <c r="Y77" s="10">
        <v>70234.770978216868</v>
      </c>
      <c r="Z77" s="15"/>
      <c r="AA77" s="16"/>
      <c r="AB77" s="17"/>
      <c r="AC77" s="18"/>
      <c r="AD77" s="15"/>
      <c r="AE77" s="15"/>
      <c r="AF77" s="15"/>
      <c r="AG77" s="15"/>
      <c r="AH77" s="18"/>
      <c r="AI77" s="15"/>
      <c r="AJ77" s="15"/>
      <c r="AK77" s="18"/>
      <c r="AL77" s="15"/>
    </row>
    <row r="78" spans="1:38" ht="15.75" hidden="1" customHeight="1">
      <c r="A78" s="100">
        <v>40575</v>
      </c>
      <c r="B78" s="3">
        <v>2789.0219851159918</v>
      </c>
      <c r="C78" s="3">
        <v>22793.221585526288</v>
      </c>
      <c r="D78" s="3">
        <v>5484.737176855755</v>
      </c>
      <c r="E78" s="5">
        <v>31066.980747498033</v>
      </c>
      <c r="F78" s="3">
        <v>216046.12511097974</v>
      </c>
      <c r="G78" s="3">
        <v>4689.7670654446274</v>
      </c>
      <c r="H78" s="3">
        <v>7569.884346578644</v>
      </c>
      <c r="I78" s="3">
        <v>458.82486672154221</v>
      </c>
      <c r="J78" s="3">
        <v>263587.37333366123</v>
      </c>
      <c r="K78" s="5">
        <v>492351.97472338582</v>
      </c>
      <c r="L78" s="12">
        <v>23364.63550813137</v>
      </c>
      <c r="M78" s="3">
        <v>28384.956497972027</v>
      </c>
      <c r="N78" s="3">
        <v>0</v>
      </c>
      <c r="O78" s="5">
        <v>51749.592006103398</v>
      </c>
      <c r="P78" s="3">
        <v>1791.5602022099999</v>
      </c>
      <c r="Q78" s="3">
        <v>3225.7377535037813</v>
      </c>
      <c r="R78" s="3">
        <v>195732.6338296523</v>
      </c>
      <c r="S78" s="3">
        <v>8799.1596146674347</v>
      </c>
      <c r="T78" s="13">
        <v>209549.0914000335</v>
      </c>
      <c r="U78" s="14">
        <v>20691.085174811651</v>
      </c>
      <c r="V78" s="3">
        <v>5609.3739375352425</v>
      </c>
      <c r="W78" s="8">
        <v>44302.194425451475</v>
      </c>
      <c r="X78" s="9">
        <v>855320.29241481901</v>
      </c>
      <c r="Y78" s="10">
        <v>74332.888893920986</v>
      </c>
      <c r="Z78" s="15"/>
      <c r="AA78" s="16"/>
      <c r="AB78" s="17"/>
      <c r="AC78" s="18"/>
      <c r="AD78" s="15"/>
      <c r="AE78" s="15"/>
      <c r="AF78" s="15"/>
      <c r="AG78" s="15"/>
      <c r="AH78" s="18"/>
      <c r="AI78" s="15"/>
      <c r="AJ78" s="15"/>
      <c r="AK78" s="18"/>
      <c r="AL78" s="15"/>
    </row>
    <row r="79" spans="1:38" ht="15.75" hidden="1" customHeight="1">
      <c r="A79" s="100">
        <v>40603</v>
      </c>
      <c r="B79" s="3">
        <v>3063.9193258381529</v>
      </c>
      <c r="C79" s="3">
        <v>21929.962441261283</v>
      </c>
      <c r="D79" s="3">
        <v>5089.9681918370989</v>
      </c>
      <c r="E79" s="5">
        <v>30083.849958936535</v>
      </c>
      <c r="F79" s="3">
        <v>177639.23883035607</v>
      </c>
      <c r="G79" s="3">
        <v>4901.585761290361</v>
      </c>
      <c r="H79" s="3">
        <v>7328.9037064704817</v>
      </c>
      <c r="I79" s="3">
        <v>337.53798993913193</v>
      </c>
      <c r="J79" s="3">
        <v>268490.42036553135</v>
      </c>
      <c r="K79" s="5">
        <v>458697.68665358739</v>
      </c>
      <c r="L79" s="12">
        <v>23770.001544924096</v>
      </c>
      <c r="M79" s="3">
        <v>27862.283991310411</v>
      </c>
      <c r="N79" s="3">
        <v>0</v>
      </c>
      <c r="O79" s="5">
        <v>51632.285536234507</v>
      </c>
      <c r="P79" s="3">
        <v>2021.0745067100002</v>
      </c>
      <c r="Q79" s="3">
        <v>2911.3008551143203</v>
      </c>
      <c r="R79" s="3">
        <v>196056.09690503727</v>
      </c>
      <c r="S79" s="3">
        <v>8900.1375993667207</v>
      </c>
      <c r="T79" s="13">
        <v>209888.6098662283</v>
      </c>
      <c r="U79" s="14">
        <v>21549.573097771052</v>
      </c>
      <c r="V79" s="3">
        <v>3777.4874615691347</v>
      </c>
      <c r="W79" s="8">
        <v>49542.515383962127</v>
      </c>
      <c r="X79" s="9">
        <v>825172.007958289</v>
      </c>
      <c r="Y79" s="10">
        <v>75589.158320363349</v>
      </c>
      <c r="Z79" s="15"/>
      <c r="AA79" s="16"/>
      <c r="AB79" s="17"/>
      <c r="AC79" s="18"/>
      <c r="AD79" s="15"/>
      <c r="AE79" s="15"/>
      <c r="AF79" s="15"/>
      <c r="AG79" s="15"/>
      <c r="AH79" s="18"/>
      <c r="AI79" s="15"/>
      <c r="AJ79" s="15"/>
      <c r="AK79" s="18"/>
      <c r="AL79" s="15"/>
    </row>
    <row r="80" spans="1:38" ht="15.75" hidden="1" customHeight="1">
      <c r="A80" s="100">
        <v>40634</v>
      </c>
      <c r="B80" s="3">
        <v>2705.8164150554585</v>
      </c>
      <c r="C80" s="3">
        <v>22959.214333860637</v>
      </c>
      <c r="D80" s="3">
        <v>5292.9957092716177</v>
      </c>
      <c r="E80" s="5">
        <v>30958.026458187713</v>
      </c>
      <c r="F80" s="3">
        <v>214205.9173297674</v>
      </c>
      <c r="G80" s="3">
        <v>4532.9920135676648</v>
      </c>
      <c r="H80" s="3">
        <v>6944.0728612010171</v>
      </c>
      <c r="I80" s="3">
        <v>437.21727384792217</v>
      </c>
      <c r="J80" s="3">
        <v>263041.8904447247</v>
      </c>
      <c r="K80" s="5">
        <v>489162.0899231087</v>
      </c>
      <c r="L80" s="12">
        <v>23741.459320154816</v>
      </c>
      <c r="M80" s="3">
        <v>28593.697072701903</v>
      </c>
      <c r="N80" s="3">
        <v>1.4625000000023647E-4</v>
      </c>
      <c r="O80" s="5">
        <v>52335.15653910672</v>
      </c>
      <c r="P80" s="3">
        <v>2073.7466184099999</v>
      </c>
      <c r="Q80" s="3">
        <v>3005.6227395250662</v>
      </c>
      <c r="R80" s="3">
        <v>197709.00641826532</v>
      </c>
      <c r="S80" s="3">
        <v>9012.0854666104715</v>
      </c>
      <c r="T80" s="13">
        <v>211800.46124281085</v>
      </c>
      <c r="U80" s="14">
        <v>20818.192582347841</v>
      </c>
      <c r="V80" s="3">
        <v>3199.6368082277017</v>
      </c>
      <c r="W80" s="8">
        <v>48366.347275845961</v>
      </c>
      <c r="X80" s="9">
        <v>856639.91082963557</v>
      </c>
      <c r="Y80" s="10">
        <v>74222.737103658146</v>
      </c>
      <c r="Z80" s="15"/>
      <c r="AA80" s="16"/>
      <c r="AB80" s="17"/>
      <c r="AC80" s="18"/>
      <c r="AD80" s="15"/>
      <c r="AE80" s="15"/>
      <c r="AF80" s="15"/>
      <c r="AG80" s="15"/>
      <c r="AH80" s="18"/>
      <c r="AI80" s="15"/>
      <c r="AJ80" s="15"/>
      <c r="AK80" s="18"/>
      <c r="AL80" s="15"/>
    </row>
    <row r="81" spans="1:38" ht="15.75" hidden="1" customHeight="1">
      <c r="A81" s="100">
        <v>40664</v>
      </c>
      <c r="B81" s="3">
        <v>3000.0062699328291</v>
      </c>
      <c r="C81" s="3">
        <v>20852.072573058114</v>
      </c>
      <c r="D81" s="3">
        <v>6155.7071333131389</v>
      </c>
      <c r="E81" s="5">
        <v>30007.785976304083</v>
      </c>
      <c r="F81" s="3">
        <v>175045.0754913305</v>
      </c>
      <c r="G81" s="3">
        <v>4344.8813409041904</v>
      </c>
      <c r="H81" s="3">
        <v>8059.9749926756294</v>
      </c>
      <c r="I81" s="3">
        <v>347.67298356067403</v>
      </c>
      <c r="J81" s="3">
        <v>267856.61801254831</v>
      </c>
      <c r="K81" s="5">
        <v>455654.2228210193</v>
      </c>
      <c r="L81" s="12">
        <v>24577.810442849099</v>
      </c>
      <c r="M81" s="3">
        <v>27460.832777376123</v>
      </c>
      <c r="N81" s="3">
        <v>0</v>
      </c>
      <c r="O81" s="5">
        <v>52038.643220225218</v>
      </c>
      <c r="P81" s="3">
        <v>2106.0621074900005</v>
      </c>
      <c r="Q81" s="3">
        <v>2899.2770230959554</v>
      </c>
      <c r="R81" s="3">
        <v>198688.98156546062</v>
      </c>
      <c r="S81" s="3">
        <v>9074.0540482481611</v>
      </c>
      <c r="T81" s="13">
        <v>212768.37474429474</v>
      </c>
      <c r="U81" s="14">
        <v>21804.283013493809</v>
      </c>
      <c r="V81" s="3">
        <v>3691.377350635229</v>
      </c>
      <c r="W81" s="8">
        <v>50331.705088058763</v>
      </c>
      <c r="X81" s="9">
        <v>826296.39221403108</v>
      </c>
      <c r="Y81" s="10">
        <v>76957.781246871265</v>
      </c>
      <c r="Z81" s="15"/>
      <c r="AA81" s="16"/>
      <c r="AB81" s="17"/>
      <c r="AC81" s="18"/>
      <c r="AD81" s="15"/>
      <c r="AE81" s="15"/>
      <c r="AF81" s="15"/>
      <c r="AG81" s="15"/>
      <c r="AH81" s="18"/>
      <c r="AI81" s="15"/>
      <c r="AJ81" s="15"/>
      <c r="AK81" s="18"/>
      <c r="AL81" s="15"/>
    </row>
    <row r="82" spans="1:38" ht="15.75" hidden="1" customHeight="1">
      <c r="A82" s="100">
        <v>40695</v>
      </c>
      <c r="B82" s="3">
        <v>2936.6751681768264</v>
      </c>
      <c r="C82" s="3">
        <v>21543.726431744282</v>
      </c>
      <c r="D82" s="3">
        <v>7354.6553030121568</v>
      </c>
      <c r="E82" s="5">
        <v>31835.056902933266</v>
      </c>
      <c r="F82" s="3">
        <v>199741.0461100158</v>
      </c>
      <c r="G82" s="3">
        <v>5568.9404552623573</v>
      </c>
      <c r="H82" s="3">
        <v>8800.2736034388272</v>
      </c>
      <c r="I82" s="3">
        <v>258.79348738965939</v>
      </c>
      <c r="J82" s="3">
        <v>282419.11159923853</v>
      </c>
      <c r="K82" s="5">
        <v>496788.16525534517</v>
      </c>
      <c r="L82" s="12">
        <v>24144.934497290309</v>
      </c>
      <c r="M82" s="3">
        <v>27352.174444878925</v>
      </c>
      <c r="N82" s="3">
        <v>0</v>
      </c>
      <c r="O82" s="5">
        <v>51497.10894216923</v>
      </c>
      <c r="P82" s="3">
        <v>2156.5839423800003</v>
      </c>
      <c r="Q82" s="3">
        <v>3146.1639456446578</v>
      </c>
      <c r="R82" s="3">
        <v>202016.91875500561</v>
      </c>
      <c r="S82" s="3">
        <v>9255.5049622427105</v>
      </c>
      <c r="T82" s="13">
        <v>216575.17160527298</v>
      </c>
      <c r="U82" s="14">
        <v>21697.245580654038</v>
      </c>
      <c r="V82" s="3">
        <v>3776.313118616732</v>
      </c>
      <c r="W82" s="8">
        <v>52908.002071598756</v>
      </c>
      <c r="X82" s="9">
        <v>875077.06347659009</v>
      </c>
      <c r="Y82" s="10">
        <v>78346.26749010841</v>
      </c>
      <c r="Z82" s="15"/>
      <c r="AA82" s="16"/>
      <c r="AB82" s="17"/>
      <c r="AC82" s="18"/>
      <c r="AD82" s="15"/>
      <c r="AE82" s="15"/>
      <c r="AF82" s="15"/>
      <c r="AG82" s="15"/>
      <c r="AH82" s="18"/>
      <c r="AI82" s="15"/>
      <c r="AJ82" s="15"/>
      <c r="AK82" s="18"/>
      <c r="AL82" s="15"/>
    </row>
    <row r="83" spans="1:38" ht="15.75" hidden="1" customHeight="1">
      <c r="A83" s="100">
        <v>40725</v>
      </c>
      <c r="B83" s="3">
        <v>2859.8503637397707</v>
      </c>
      <c r="C83" s="3">
        <v>21040.443483399824</v>
      </c>
      <c r="D83" s="3">
        <v>7954.8583207552874</v>
      </c>
      <c r="E83" s="5">
        <v>31855.152167894881</v>
      </c>
      <c r="F83" s="3">
        <v>179502.18365970708</v>
      </c>
      <c r="G83" s="3">
        <v>6218.9539309351749</v>
      </c>
      <c r="H83" s="3">
        <v>8672.7557852685568</v>
      </c>
      <c r="I83" s="3">
        <v>410.66970653098201</v>
      </c>
      <c r="J83" s="3">
        <v>286196.02315934189</v>
      </c>
      <c r="K83" s="5">
        <v>481000.58624178369</v>
      </c>
      <c r="L83" s="12">
        <v>24841.530352050224</v>
      </c>
      <c r="M83" s="3">
        <v>27423.323500567094</v>
      </c>
      <c r="N83" s="3">
        <v>0</v>
      </c>
      <c r="O83" s="5">
        <v>52264.853852617322</v>
      </c>
      <c r="P83" s="3">
        <v>2189.6837342899998</v>
      </c>
      <c r="Q83" s="3">
        <v>2998.1004229363793</v>
      </c>
      <c r="R83" s="3">
        <v>204220.26709719573</v>
      </c>
      <c r="S83" s="3">
        <v>9115.5414143006383</v>
      </c>
      <c r="T83" s="13">
        <v>218523.59266872273</v>
      </c>
      <c r="U83" s="14">
        <v>22125.953862983071</v>
      </c>
      <c r="V83" s="3">
        <v>677.75062408921565</v>
      </c>
      <c r="W83" s="8">
        <v>47497.857586786413</v>
      </c>
      <c r="X83" s="9">
        <v>853945.74700487731</v>
      </c>
      <c r="Y83" s="10">
        <v>78224.745723918531</v>
      </c>
      <c r="Z83" s="15"/>
      <c r="AA83" s="16"/>
      <c r="AB83" s="17"/>
      <c r="AC83" s="18"/>
      <c r="AD83" s="15"/>
      <c r="AE83" s="15"/>
      <c r="AF83" s="15"/>
      <c r="AG83" s="15"/>
      <c r="AH83" s="18"/>
      <c r="AI83" s="15"/>
      <c r="AJ83" s="15"/>
      <c r="AK83" s="18"/>
      <c r="AL83" s="15"/>
    </row>
    <row r="84" spans="1:38" ht="15.75" hidden="1" customHeight="1">
      <c r="A84" s="100">
        <v>40756</v>
      </c>
      <c r="B84" s="3">
        <f>[2]ADJ!$B83</f>
        <v>3375.3384309329995</v>
      </c>
      <c r="C84" s="3">
        <f>[2]ADJ!$C83</f>
        <v>22392.698689076999</v>
      </c>
      <c r="D84" s="3">
        <f>[2]ADJ!$D83</f>
        <v>7682.1327746235002</v>
      </c>
      <c r="E84" s="5">
        <f>[2]ADJ!$E83</f>
        <v>33450.169894633495</v>
      </c>
      <c r="F84" s="3">
        <f>[2]ADJ!$K83</f>
        <v>166230.86015341053</v>
      </c>
      <c r="G84" s="3">
        <f>[2]ADJ!$L83</f>
        <v>7042.4914972244997</v>
      </c>
      <c r="H84" s="3">
        <f>[2]ADJ!$M83</f>
        <v>12469.731554830501</v>
      </c>
      <c r="I84" s="3">
        <f>[2]ADJ!$N83</f>
        <v>347.47321022869482</v>
      </c>
      <c r="J84" s="3">
        <f>[2]ADJ!$O83</f>
        <v>291404.4771116653</v>
      </c>
      <c r="K84" s="5">
        <f>[2]ADJ!$P83</f>
        <v>477495.03352735948</v>
      </c>
      <c r="L84" s="12">
        <f>[2]ADJ!$F83</f>
        <v>23308.359653477502</v>
      </c>
      <c r="M84" s="3">
        <f>[2]ADJ!$G83</f>
        <v>27298.333473545503</v>
      </c>
      <c r="N84" s="3">
        <f>[2]ADJ!$H83</f>
        <v>0</v>
      </c>
      <c r="O84" s="5">
        <f>[2]ADJ!$I83</f>
        <v>50606.693127023005</v>
      </c>
      <c r="P84" s="3">
        <f>[2]ADJ!$Q83</f>
        <v>2133.1364882500002</v>
      </c>
      <c r="Q84" s="3">
        <f>[2]ADJ!$R83</f>
        <v>3083.261600522143</v>
      </c>
      <c r="R84" s="3">
        <f>[2]ADJ!$S83+[2]ADJ!$T83+[2]ADJ!$U83+[2]ADJ!$V83</f>
        <v>206399.69239687311</v>
      </c>
      <c r="S84" s="3">
        <f>[2]ADJ!$W83</f>
        <v>8932.7667650755011</v>
      </c>
      <c r="T84" s="13">
        <f>[2]ADJ!$X83</f>
        <v>220548.85725072076</v>
      </c>
      <c r="U84" s="14">
        <f>[2]ADJ!$Y83</f>
        <v>21644.789536806504</v>
      </c>
      <c r="V84" s="3">
        <f>[2]ADJ!$AC83</f>
        <v>3376.6940116475998</v>
      </c>
      <c r="W84" s="8">
        <f>[2]ADJ!$AD83+[2]ADJ!$J83</f>
        <v>35563.74454400465</v>
      </c>
      <c r="X84" s="9">
        <f>[2]ADJ!$AE83</f>
        <v>842685.98189219553</v>
      </c>
      <c r="Y84" s="10">
        <f>([3]TOTAL!$E$147+[3]TOTAL!$E$148+[3]TOTAL!$E$149)/1000000</f>
        <v>78201.485125693944</v>
      </c>
      <c r="Z84" s="15"/>
      <c r="AA84" s="16"/>
      <c r="AB84" s="17"/>
      <c r="AC84" s="18"/>
      <c r="AD84" s="15"/>
      <c r="AE84" s="15"/>
      <c r="AF84" s="15"/>
      <c r="AG84" s="15"/>
      <c r="AH84" s="18"/>
      <c r="AI84" s="15"/>
      <c r="AJ84" s="15"/>
      <c r="AK84" s="18"/>
      <c r="AL84" s="15"/>
    </row>
    <row r="85" spans="1:38" ht="15.75" hidden="1" customHeight="1">
      <c r="A85" s="100">
        <v>40787</v>
      </c>
      <c r="B85" s="19">
        <v>3198.3239795405002</v>
      </c>
      <c r="C85" s="19">
        <v>20954.786082438801</v>
      </c>
      <c r="D85" s="19">
        <v>6795.9140200788997</v>
      </c>
      <c r="E85" s="20">
        <v>30949.0240820582</v>
      </c>
      <c r="F85" s="19">
        <v>178059.91321855754</v>
      </c>
      <c r="G85" s="19">
        <v>8787.0884687589005</v>
      </c>
      <c r="H85" s="19">
        <v>13882.909634781699</v>
      </c>
      <c r="I85" s="19">
        <v>324.11229653161985</v>
      </c>
      <c r="J85" s="19">
        <v>291918.39331768663</v>
      </c>
      <c r="K85" s="20">
        <v>492972.41693631641</v>
      </c>
      <c r="L85" s="21">
        <v>22209.637730357696</v>
      </c>
      <c r="M85" s="19">
        <v>27885.488088108701</v>
      </c>
      <c r="N85" s="19">
        <v>0</v>
      </c>
      <c r="O85" s="20">
        <v>50095.125818466397</v>
      </c>
      <c r="P85" s="19">
        <v>2234.5835929999998</v>
      </c>
      <c r="Q85" s="19">
        <v>2990.3539351994</v>
      </c>
      <c r="R85" s="19">
        <v>208826.63667584871</v>
      </c>
      <c r="S85" s="19">
        <v>8920.8796536114314</v>
      </c>
      <c r="T85" s="22">
        <v>222972.45385765954</v>
      </c>
      <c r="U85" s="23">
        <v>22114.8215742795</v>
      </c>
      <c r="V85" s="19">
        <v>4156.3375820420224</v>
      </c>
      <c r="W85" s="24">
        <v>47548.1586484539</v>
      </c>
      <c r="X85" s="25">
        <v>870808.33849927585</v>
      </c>
      <c r="Y85" s="26">
        <v>77780.808069186402</v>
      </c>
      <c r="Z85" s="15"/>
      <c r="AA85" s="16"/>
      <c r="AB85" s="17"/>
      <c r="AC85" s="18"/>
      <c r="AD85" s="15"/>
      <c r="AE85" s="15"/>
      <c r="AF85" s="15"/>
      <c r="AG85" s="15"/>
      <c r="AH85" s="18"/>
      <c r="AI85" s="15"/>
      <c r="AJ85" s="15"/>
      <c r="AK85" s="18"/>
      <c r="AL85" s="15"/>
    </row>
    <row r="86" spans="1:38" ht="15.75" hidden="1" customHeight="1">
      <c r="A86" s="100">
        <v>40817</v>
      </c>
      <c r="B86" s="19">
        <v>3543.2</v>
      </c>
      <c r="C86" s="19">
        <v>20388.8</v>
      </c>
      <c r="D86" s="19">
        <v>6810.7</v>
      </c>
      <c r="E86" s="20">
        <v>30742.7</v>
      </c>
      <c r="F86" s="19">
        <v>178987.9</v>
      </c>
      <c r="G86" s="19">
        <v>6414.7</v>
      </c>
      <c r="H86" s="19">
        <v>13661.1</v>
      </c>
      <c r="I86" s="19">
        <v>409.1</v>
      </c>
      <c r="J86" s="19">
        <v>293219.09999999998</v>
      </c>
      <c r="K86" s="20">
        <v>492691.9</v>
      </c>
      <c r="L86" s="21">
        <v>23068.400000000001</v>
      </c>
      <c r="M86" s="19">
        <v>28737.8</v>
      </c>
      <c r="N86" s="19">
        <v>0</v>
      </c>
      <c r="O86" s="20">
        <v>51806.2</v>
      </c>
      <c r="P86" s="19">
        <v>2175.9</v>
      </c>
      <c r="Q86" s="19">
        <v>3060.6</v>
      </c>
      <c r="R86" s="19">
        <v>210613.6</v>
      </c>
      <c r="S86" s="19">
        <v>8962.6</v>
      </c>
      <c r="T86" s="22">
        <v>224812.79999999999</v>
      </c>
      <c r="U86" s="23">
        <v>23066</v>
      </c>
      <c r="V86" s="19">
        <v>4218.2</v>
      </c>
      <c r="W86" s="24">
        <v>46834.400000000001</v>
      </c>
      <c r="X86" s="25">
        <v>874172.2</v>
      </c>
      <c r="Y86" s="26">
        <v>76972.433192168188</v>
      </c>
      <c r="Z86" s="15"/>
      <c r="AA86" s="16"/>
      <c r="AB86" s="17"/>
      <c r="AC86" s="18"/>
      <c r="AD86" s="15"/>
      <c r="AE86" s="15"/>
      <c r="AF86" s="15"/>
      <c r="AG86" s="15"/>
      <c r="AH86" s="18"/>
      <c r="AI86" s="15"/>
      <c r="AJ86" s="15"/>
      <c r="AK86" s="18"/>
      <c r="AL86" s="15"/>
    </row>
    <row r="87" spans="1:38" ht="15.75" hidden="1" customHeight="1">
      <c r="A87" s="100">
        <v>40848</v>
      </c>
      <c r="B87" s="19">
        <v>3528.7870211434019</v>
      </c>
      <c r="C87" s="19">
        <v>20286.5075946332</v>
      </c>
      <c r="D87" s="19">
        <v>6807.2422332584683</v>
      </c>
      <c r="E87" s="20">
        <v>30622.53684903507</v>
      </c>
      <c r="F87" s="19">
        <v>225502.1599820547</v>
      </c>
      <c r="G87" s="19">
        <v>5403.2641804745026</v>
      </c>
      <c r="H87" s="19">
        <v>13875.289969407406</v>
      </c>
      <c r="I87" s="19">
        <v>466.91467365863764</v>
      </c>
      <c r="J87" s="19">
        <v>296007.52189673163</v>
      </c>
      <c r="K87" s="20">
        <v>541255.15070232691</v>
      </c>
      <c r="L87" s="21">
        <v>21950.139617520377</v>
      </c>
      <c r="M87" s="19">
        <v>28415.982532359067</v>
      </c>
      <c r="N87" s="19">
        <v>0</v>
      </c>
      <c r="O87" s="20">
        <v>50366.122149879448</v>
      </c>
      <c r="P87" s="19">
        <v>2159.2118388099998</v>
      </c>
      <c r="Q87" s="19">
        <v>3114.7926491511566</v>
      </c>
      <c r="R87" s="19">
        <v>213001.6115340812</v>
      </c>
      <c r="S87" s="19">
        <v>8815.6814621638987</v>
      </c>
      <c r="T87" s="22">
        <v>227091.29748420627</v>
      </c>
      <c r="U87" s="23">
        <v>21712.15426137509</v>
      </c>
      <c r="V87" s="19">
        <v>5157.3365843991069</v>
      </c>
      <c r="W87" s="24">
        <v>48019.937514440222</v>
      </c>
      <c r="X87" s="25">
        <v>924224.53554566216</v>
      </c>
      <c r="Y87" s="26">
        <v>82656.617079239164</v>
      </c>
      <c r="Z87" s="15"/>
      <c r="AA87" s="16"/>
      <c r="AB87" s="17"/>
      <c r="AC87" s="18"/>
      <c r="AD87" s="15"/>
      <c r="AE87" s="15"/>
      <c r="AF87" s="15"/>
      <c r="AG87" s="15"/>
      <c r="AH87" s="18"/>
      <c r="AI87" s="15"/>
      <c r="AJ87" s="15"/>
      <c r="AK87" s="18"/>
      <c r="AL87" s="15"/>
    </row>
    <row r="88" spans="1:38" ht="15.75" hidden="1" customHeight="1">
      <c r="A88" s="100">
        <v>40878</v>
      </c>
      <c r="B88" s="19">
        <v>4161.3058933593975</v>
      </c>
      <c r="C88" s="19">
        <v>23666.015403390866</v>
      </c>
      <c r="D88" s="19">
        <v>5530.7222544847891</v>
      </c>
      <c r="E88" s="20">
        <v>33358.043551235052</v>
      </c>
      <c r="F88" s="19">
        <v>169559.63251429689</v>
      </c>
      <c r="G88" s="19">
        <v>5256.2560837023948</v>
      </c>
      <c r="H88" s="19">
        <v>14215.849824108576</v>
      </c>
      <c r="I88" s="19">
        <v>578.94824093098407</v>
      </c>
      <c r="J88" s="19">
        <v>304525.95358682761</v>
      </c>
      <c r="K88" s="20">
        <v>494136.64024986647</v>
      </c>
      <c r="L88" s="21">
        <v>22359.262628340559</v>
      </c>
      <c r="M88" s="19">
        <v>27610.718725664014</v>
      </c>
      <c r="N88" s="19">
        <v>0</v>
      </c>
      <c r="O88" s="20">
        <v>49969.981354004572</v>
      </c>
      <c r="P88" s="19">
        <v>2267.3750127500002</v>
      </c>
      <c r="Q88" s="19">
        <v>3367.0263419879279</v>
      </c>
      <c r="R88" s="19">
        <v>215502.7567929512</v>
      </c>
      <c r="S88" s="19">
        <v>5906.699644370342</v>
      </c>
      <c r="T88" s="22">
        <v>227043.85779205948</v>
      </c>
      <c r="U88" s="23">
        <v>21696.255118983932</v>
      </c>
      <c r="V88" s="19">
        <v>5539.7199611784636</v>
      </c>
      <c r="W88" s="24">
        <v>51217.418348084189</v>
      </c>
      <c r="X88" s="25">
        <v>882961.91637541214</v>
      </c>
      <c r="Y88" s="26">
        <v>82921.153734625128</v>
      </c>
      <c r="Z88" s="15"/>
      <c r="AA88" s="16"/>
      <c r="AB88" s="17"/>
      <c r="AC88" s="18"/>
      <c r="AD88" s="15"/>
      <c r="AE88" s="15"/>
      <c r="AF88" s="15"/>
      <c r="AG88" s="15"/>
      <c r="AH88" s="18"/>
      <c r="AI88" s="15"/>
      <c r="AJ88" s="15"/>
      <c r="AK88" s="18"/>
      <c r="AL88" s="15"/>
    </row>
    <row r="89" spans="1:38" ht="15.75" hidden="1" customHeight="1">
      <c r="A89" s="100">
        <v>40909</v>
      </c>
      <c r="B89" s="19">
        <v>3377.8577229181574</v>
      </c>
      <c r="C89" s="19">
        <v>21141.943766675478</v>
      </c>
      <c r="D89" s="19">
        <v>5970.5931081138569</v>
      </c>
      <c r="E89" s="20">
        <v>30490.394597707491</v>
      </c>
      <c r="F89" s="19">
        <v>137049.49255194288</v>
      </c>
      <c r="G89" s="19">
        <v>5794.927933896126</v>
      </c>
      <c r="H89" s="19">
        <v>14366.909559920852</v>
      </c>
      <c r="I89" s="19">
        <v>397.71367002277361</v>
      </c>
      <c r="J89" s="19">
        <v>317520.01417282637</v>
      </c>
      <c r="K89" s="20">
        <v>475129.05788860901</v>
      </c>
      <c r="L89" s="21">
        <v>23274.470704213691</v>
      </c>
      <c r="M89" s="19">
        <v>27470.682987923836</v>
      </c>
      <c r="N89" s="19">
        <v>0</v>
      </c>
      <c r="O89" s="20">
        <v>50745.153692137523</v>
      </c>
      <c r="P89" s="19">
        <v>2179.4598121100003</v>
      </c>
      <c r="Q89" s="19">
        <v>3376.4400918290557</v>
      </c>
      <c r="R89" s="19">
        <v>216216.57323338234</v>
      </c>
      <c r="S89" s="19">
        <v>5213.3593300410193</v>
      </c>
      <c r="T89" s="22">
        <v>226985.8324673624</v>
      </c>
      <c r="U89" s="23">
        <v>21860.66818401829</v>
      </c>
      <c r="V89" s="19">
        <v>3537.278033084031</v>
      </c>
      <c r="W89" s="24">
        <v>47435.948723034679</v>
      </c>
      <c r="X89" s="25">
        <v>856184.33358595346</v>
      </c>
      <c r="Y89" s="26">
        <v>81550.897167730524</v>
      </c>
      <c r="Z89" s="15"/>
      <c r="AA89" s="16"/>
      <c r="AB89" s="17"/>
      <c r="AC89" s="18"/>
      <c r="AD89" s="15"/>
      <c r="AE89" s="15"/>
      <c r="AF89" s="15"/>
      <c r="AG89" s="15"/>
      <c r="AH89" s="18"/>
      <c r="AI89" s="15"/>
      <c r="AJ89" s="15"/>
      <c r="AK89" s="18"/>
      <c r="AL89" s="15"/>
    </row>
    <row r="90" spans="1:38" ht="15.75" hidden="1" customHeight="1">
      <c r="A90" s="100">
        <v>40940</v>
      </c>
      <c r="B90" s="19">
        <v>3247.5483847620671</v>
      </c>
      <c r="C90" s="19">
        <v>22594.063526663413</v>
      </c>
      <c r="D90" s="19">
        <v>5969.3324446488286</v>
      </c>
      <c r="E90" s="20">
        <v>31810.944356074309</v>
      </c>
      <c r="F90" s="19">
        <v>158801.00354184365</v>
      </c>
      <c r="G90" s="19">
        <v>5420.9639458060328</v>
      </c>
      <c r="H90" s="19">
        <v>14624.484856336006</v>
      </c>
      <c r="I90" s="19">
        <v>392.39835692719828</v>
      </c>
      <c r="J90" s="19">
        <v>303132.90251555695</v>
      </c>
      <c r="K90" s="20">
        <v>482371.75321646984</v>
      </c>
      <c r="L90" s="21">
        <v>22638.77102865322</v>
      </c>
      <c r="M90" s="19">
        <v>27054.463399570774</v>
      </c>
      <c r="N90" s="19">
        <v>0</v>
      </c>
      <c r="O90" s="20">
        <v>49693.234428223994</v>
      </c>
      <c r="P90" s="19">
        <v>2169.36700866</v>
      </c>
      <c r="Q90" s="19">
        <v>3291.9655209218181</v>
      </c>
      <c r="R90" s="19">
        <v>216656.83916802227</v>
      </c>
      <c r="S90" s="19">
        <v>5080.7606061628576</v>
      </c>
      <c r="T90" s="22">
        <v>227198.93230376695</v>
      </c>
      <c r="U90" s="23">
        <v>21590.509142442963</v>
      </c>
      <c r="V90" s="19">
        <v>917.06412928932218</v>
      </c>
      <c r="W90" s="24">
        <v>46864.893579726588</v>
      </c>
      <c r="X90" s="25">
        <v>860447.33115599398</v>
      </c>
      <c r="Y90" s="26">
        <v>81373.939486907533</v>
      </c>
      <c r="Z90" s="15"/>
      <c r="AA90" s="16"/>
      <c r="AB90" s="17"/>
      <c r="AC90" s="18"/>
      <c r="AD90" s="15"/>
      <c r="AE90" s="15"/>
      <c r="AF90" s="15"/>
      <c r="AG90" s="15"/>
      <c r="AH90" s="18"/>
      <c r="AI90" s="15"/>
      <c r="AJ90" s="15"/>
      <c r="AK90" s="18"/>
      <c r="AL90" s="15"/>
    </row>
    <row r="91" spans="1:38" ht="15.75" hidden="1" customHeight="1">
      <c r="A91" s="100">
        <v>40969</v>
      </c>
      <c r="B91" s="19">
        <v>2882.7408640878157</v>
      </c>
      <c r="C91" s="19">
        <v>22641.169606127009</v>
      </c>
      <c r="D91" s="19">
        <v>5870.4795776286392</v>
      </c>
      <c r="E91" s="20">
        <v>31394.390047843466</v>
      </c>
      <c r="F91" s="19">
        <v>205042.19268547531</v>
      </c>
      <c r="G91" s="19">
        <v>6066.1011481882742</v>
      </c>
      <c r="H91" s="19">
        <v>14657.901986392124</v>
      </c>
      <c r="I91" s="19">
        <v>428.69531279547692</v>
      </c>
      <c r="J91" s="19">
        <v>301873.03399931861</v>
      </c>
      <c r="K91" s="20">
        <v>528067.92513216985</v>
      </c>
      <c r="L91" s="21">
        <v>23268.36474161423</v>
      </c>
      <c r="M91" s="19">
        <v>28247.482431714627</v>
      </c>
      <c r="N91" s="19">
        <v>0</v>
      </c>
      <c r="O91" s="20">
        <v>51515.847173328861</v>
      </c>
      <c r="P91" s="19">
        <v>2403.1448821400004</v>
      </c>
      <c r="Q91" s="19">
        <v>3257.4345401909009</v>
      </c>
      <c r="R91" s="19">
        <v>217096.22724605363</v>
      </c>
      <c r="S91" s="19">
        <v>5044.5155523813146</v>
      </c>
      <c r="T91" s="22">
        <v>227801.32222076584</v>
      </c>
      <c r="U91" s="23">
        <v>24633.307281702608</v>
      </c>
      <c r="V91" s="19">
        <v>1816.4239201337509</v>
      </c>
      <c r="W91" s="24">
        <v>49132.555337492049</v>
      </c>
      <c r="X91" s="25">
        <v>914361.77111343644</v>
      </c>
      <c r="Y91" s="26">
        <v>74544.44820685919</v>
      </c>
      <c r="Z91" s="15"/>
      <c r="AA91" s="16"/>
      <c r="AB91" s="17"/>
      <c r="AC91" s="18"/>
      <c r="AD91" s="15"/>
      <c r="AE91" s="15"/>
      <c r="AF91" s="15"/>
      <c r="AG91" s="15"/>
      <c r="AH91" s="18"/>
      <c r="AI91" s="15"/>
      <c r="AJ91" s="15"/>
      <c r="AK91" s="18"/>
      <c r="AL91" s="15"/>
    </row>
    <row r="92" spans="1:38" ht="15.75" hidden="1" customHeight="1">
      <c r="A92" s="100">
        <v>41000</v>
      </c>
      <c r="B92" s="19">
        <v>2977.1581511389591</v>
      </c>
      <c r="C92" s="19">
        <v>22436.676579636103</v>
      </c>
      <c r="D92" s="19">
        <v>5614.029617527437</v>
      </c>
      <c r="E92" s="20">
        <v>31027.864348302501</v>
      </c>
      <c r="F92" s="19">
        <v>203118.85343870491</v>
      </c>
      <c r="G92" s="19">
        <v>12264.459541750135</v>
      </c>
      <c r="H92" s="19">
        <v>16288.21412787103</v>
      </c>
      <c r="I92" s="19">
        <v>416.86687836259568</v>
      </c>
      <c r="J92" s="19">
        <v>297238.87085867958</v>
      </c>
      <c r="K92" s="20">
        <v>529327.26484536822</v>
      </c>
      <c r="L92" s="21">
        <v>21512.482986064988</v>
      </c>
      <c r="M92" s="19">
        <v>28792.887020003527</v>
      </c>
      <c r="N92" s="19">
        <v>0</v>
      </c>
      <c r="O92" s="20">
        <v>50305.370006068515</v>
      </c>
      <c r="P92" s="19">
        <v>2349.4463478000002</v>
      </c>
      <c r="Q92" s="19">
        <v>3137.7763356302967</v>
      </c>
      <c r="R92" s="19">
        <v>218740.46690582077</v>
      </c>
      <c r="S92" s="19">
        <v>5042.5205945498255</v>
      </c>
      <c r="T92" s="22">
        <v>229270.2101838009</v>
      </c>
      <c r="U92" s="23">
        <v>25617.146470715572</v>
      </c>
      <c r="V92" s="19">
        <v>2538.8054058670537</v>
      </c>
      <c r="W92" s="24">
        <v>49954.81970859108</v>
      </c>
      <c r="X92" s="25">
        <v>918041.48096871376</v>
      </c>
      <c r="Y92" s="26">
        <v>73035.197989719571</v>
      </c>
      <c r="Z92" s="15"/>
      <c r="AA92" s="16"/>
      <c r="AB92" s="17"/>
      <c r="AC92" s="18"/>
      <c r="AD92" s="15"/>
      <c r="AE92" s="15"/>
      <c r="AF92" s="15"/>
      <c r="AG92" s="15"/>
      <c r="AH92" s="18"/>
      <c r="AI92" s="15"/>
      <c r="AJ92" s="15"/>
      <c r="AK92" s="18"/>
      <c r="AL92" s="15"/>
    </row>
    <row r="93" spans="1:38" ht="15.75" hidden="1" customHeight="1">
      <c r="A93" s="100">
        <v>41030</v>
      </c>
      <c r="B93" s="19">
        <v>3403.2816521788723</v>
      </c>
      <c r="C93" s="19">
        <v>22469.61414010738</v>
      </c>
      <c r="D93" s="19">
        <v>4992.590669825955</v>
      </c>
      <c r="E93" s="20">
        <v>30865.486462112211</v>
      </c>
      <c r="F93" s="19">
        <v>211692.68722091772</v>
      </c>
      <c r="G93" s="19">
        <v>8727.8956672498425</v>
      </c>
      <c r="H93" s="19">
        <v>16236.615435390586</v>
      </c>
      <c r="I93" s="19">
        <v>265.62382705664709</v>
      </c>
      <c r="J93" s="19">
        <v>303646.20910962846</v>
      </c>
      <c r="K93" s="20">
        <v>540569.03126024327</v>
      </c>
      <c r="L93" s="21">
        <v>22129.940814470876</v>
      </c>
      <c r="M93" s="19">
        <v>29284.299435042747</v>
      </c>
      <c r="N93" s="19">
        <v>0</v>
      </c>
      <c r="O93" s="20">
        <v>51414.240249513619</v>
      </c>
      <c r="P93" s="19">
        <v>2264.5195456799997</v>
      </c>
      <c r="Q93" s="19">
        <v>3434.0187590331684</v>
      </c>
      <c r="R93" s="19">
        <v>222519.84833212622</v>
      </c>
      <c r="S93" s="19">
        <v>5440.3567334665586</v>
      </c>
      <c r="T93" s="22">
        <v>233658.74337030592</v>
      </c>
      <c r="U93" s="23">
        <v>25871.304967811051</v>
      </c>
      <c r="V93" s="19">
        <v>2174.0060830678635</v>
      </c>
      <c r="W93" s="24">
        <v>54803.370092568781</v>
      </c>
      <c r="X93" s="25">
        <v>939356.1824856227</v>
      </c>
      <c r="Y93" s="26">
        <v>78916.17595602537</v>
      </c>
      <c r="Z93" s="15"/>
      <c r="AA93" s="16"/>
      <c r="AB93" s="17"/>
      <c r="AC93" s="18"/>
      <c r="AD93" s="15"/>
      <c r="AE93" s="15"/>
      <c r="AF93" s="15"/>
      <c r="AG93" s="15"/>
      <c r="AH93" s="18"/>
      <c r="AI93" s="15"/>
      <c r="AJ93" s="15"/>
      <c r="AK93" s="18"/>
      <c r="AL93" s="15"/>
    </row>
    <row r="94" spans="1:38" ht="15.75" hidden="1" customHeight="1">
      <c r="A94" s="100">
        <v>41061</v>
      </c>
      <c r="B94" s="19">
        <v>2731.1107226587774</v>
      </c>
      <c r="C94" s="19">
        <v>23950.041637013281</v>
      </c>
      <c r="D94" s="19">
        <v>4904.0601349360959</v>
      </c>
      <c r="E94" s="20">
        <v>31585.212494608153</v>
      </c>
      <c r="F94" s="19">
        <v>151528.96451311992</v>
      </c>
      <c r="G94" s="19">
        <v>15388.823455999925</v>
      </c>
      <c r="H94" s="19">
        <v>17100.604029549966</v>
      </c>
      <c r="I94" s="19">
        <v>339.75802811770177</v>
      </c>
      <c r="J94" s="19">
        <v>318500.15766009828</v>
      </c>
      <c r="K94" s="20">
        <v>502858.30768688582</v>
      </c>
      <c r="L94" s="21">
        <v>22202.084318121986</v>
      </c>
      <c r="M94" s="19">
        <v>29901.408042010324</v>
      </c>
      <c r="N94" s="19">
        <v>0</v>
      </c>
      <c r="O94" s="20">
        <v>52103.49236013231</v>
      </c>
      <c r="P94" s="19">
        <v>2263.8692802900009</v>
      </c>
      <c r="Q94" s="19">
        <v>3577.8578079299991</v>
      </c>
      <c r="R94" s="19">
        <v>228453.35532406234</v>
      </c>
      <c r="S94" s="19">
        <v>5465.2015017986141</v>
      </c>
      <c r="T94" s="22">
        <v>239760.28391408097</v>
      </c>
      <c r="U94" s="23">
        <v>27463.113710590642</v>
      </c>
      <c r="V94" s="19">
        <v>2926.7806992231053</v>
      </c>
      <c r="W94" s="24">
        <v>53602.674955190458</v>
      </c>
      <c r="X94" s="25">
        <v>910299.86582071136</v>
      </c>
      <c r="Y94" s="26">
        <v>77117.232420134213</v>
      </c>
      <c r="Z94" s="15"/>
      <c r="AA94" s="16"/>
      <c r="AB94" s="17"/>
      <c r="AC94" s="18"/>
      <c r="AD94" s="15"/>
      <c r="AE94" s="15"/>
      <c r="AF94" s="15"/>
      <c r="AG94" s="15"/>
      <c r="AH94" s="18"/>
      <c r="AI94" s="15"/>
      <c r="AJ94" s="15"/>
      <c r="AK94" s="18"/>
      <c r="AL94" s="15"/>
    </row>
    <row r="95" spans="1:38" ht="15.75" hidden="1" customHeight="1">
      <c r="A95" s="100">
        <v>41091</v>
      </c>
      <c r="B95" s="19">
        <v>2921.0103157083176</v>
      </c>
      <c r="C95" s="19">
        <v>23713.508129245078</v>
      </c>
      <c r="D95" s="19">
        <v>4780.6728805872081</v>
      </c>
      <c r="E95" s="20">
        <v>31415.191325540603</v>
      </c>
      <c r="F95" s="19">
        <v>194436.1491565741</v>
      </c>
      <c r="G95" s="19">
        <v>6610.5813201246274</v>
      </c>
      <c r="H95" s="19">
        <v>17177.378447944815</v>
      </c>
      <c r="I95" s="19">
        <v>404.22224966960994</v>
      </c>
      <c r="J95" s="19">
        <v>312712.25437268877</v>
      </c>
      <c r="K95" s="20">
        <v>531340.58554700192</v>
      </c>
      <c r="L95" s="21">
        <v>20322.818580521896</v>
      </c>
      <c r="M95" s="19">
        <v>29867.604892200838</v>
      </c>
      <c r="N95" s="19">
        <v>0</v>
      </c>
      <c r="O95" s="20">
        <v>50190.42347272273</v>
      </c>
      <c r="P95" s="19">
        <v>2216.59188593</v>
      </c>
      <c r="Q95" s="19">
        <v>3718.2181354924633</v>
      </c>
      <c r="R95" s="19">
        <v>230251.53480015229</v>
      </c>
      <c r="S95" s="19">
        <v>5051.7902635482924</v>
      </c>
      <c r="T95" s="22">
        <v>241238.13508512304</v>
      </c>
      <c r="U95" s="23">
        <v>25789.873753587151</v>
      </c>
      <c r="V95" s="19">
        <v>2865.3593143427711</v>
      </c>
      <c r="W95" s="24">
        <v>50916.962320157028</v>
      </c>
      <c r="X95" s="25">
        <v>933756.53081847518</v>
      </c>
      <c r="Y95" s="26">
        <v>76661.289627980936</v>
      </c>
      <c r="Z95" s="15"/>
      <c r="AA95" s="16"/>
      <c r="AB95" s="17"/>
      <c r="AC95" s="18"/>
      <c r="AD95" s="15"/>
      <c r="AE95" s="15"/>
      <c r="AF95" s="15"/>
      <c r="AG95" s="15"/>
      <c r="AH95" s="18"/>
      <c r="AI95" s="15"/>
      <c r="AJ95" s="15"/>
      <c r="AK95" s="18"/>
      <c r="AL95" s="15"/>
    </row>
    <row r="96" spans="1:38" ht="15.75" hidden="1" customHeight="1">
      <c r="A96" s="100">
        <v>41122</v>
      </c>
      <c r="B96" s="19">
        <v>3284.4810359086955</v>
      </c>
      <c r="C96" s="19">
        <v>23523.554012584336</v>
      </c>
      <c r="D96" s="19">
        <v>4061.6556221765641</v>
      </c>
      <c r="E96" s="20">
        <v>30869.690670669595</v>
      </c>
      <c r="F96" s="19">
        <v>162741.38229825956</v>
      </c>
      <c r="G96" s="19">
        <v>9851.2425503996456</v>
      </c>
      <c r="H96" s="19">
        <v>17435.091239850364</v>
      </c>
      <c r="I96" s="19">
        <v>306.7691450936004</v>
      </c>
      <c r="J96" s="19">
        <v>303070.00273284176</v>
      </c>
      <c r="K96" s="20">
        <v>493404.48796644493</v>
      </c>
      <c r="L96" s="21">
        <v>20643.316118093797</v>
      </c>
      <c r="M96" s="19">
        <v>31012.597817991547</v>
      </c>
      <c r="N96" s="19">
        <v>0</v>
      </c>
      <c r="O96" s="20">
        <v>51655.913936085344</v>
      </c>
      <c r="P96" s="19">
        <v>2176.5146290299972</v>
      </c>
      <c r="Q96" s="19">
        <v>3495.0830790664813</v>
      </c>
      <c r="R96" s="19">
        <v>232869.04253645663</v>
      </c>
      <c r="S96" s="19">
        <v>5206.2745493063485</v>
      </c>
      <c r="T96" s="22">
        <v>243746.91479385947</v>
      </c>
      <c r="U96" s="23">
        <v>26319.768176589088</v>
      </c>
      <c r="V96" s="19">
        <v>4859.412819033736</v>
      </c>
      <c r="W96" s="24">
        <v>48714.162755731348</v>
      </c>
      <c r="X96" s="25">
        <v>899570.35111841338</v>
      </c>
      <c r="Y96" s="26">
        <v>73975.667162467682</v>
      </c>
      <c r="Z96" s="15"/>
      <c r="AA96" s="16"/>
      <c r="AB96" s="17"/>
      <c r="AC96" s="18"/>
      <c r="AD96" s="15"/>
      <c r="AE96" s="15"/>
      <c r="AF96" s="15"/>
      <c r="AG96" s="15"/>
      <c r="AH96" s="18"/>
      <c r="AI96" s="15"/>
      <c r="AJ96" s="15"/>
      <c r="AK96" s="18"/>
      <c r="AL96" s="15"/>
    </row>
    <row r="97" spans="1:38" ht="15.75" hidden="1" customHeight="1">
      <c r="A97" s="100">
        <v>41153</v>
      </c>
      <c r="B97" s="19">
        <v>3218.2288786296672</v>
      </c>
      <c r="C97" s="19">
        <v>24567.280498543936</v>
      </c>
      <c r="D97" s="19">
        <v>4098.1801504752711</v>
      </c>
      <c r="E97" s="20">
        <v>31883.689527648872</v>
      </c>
      <c r="F97" s="19">
        <v>170705.50366254535</v>
      </c>
      <c r="G97" s="19">
        <v>5542.377223081432</v>
      </c>
      <c r="H97" s="19">
        <v>74403.369127877566</v>
      </c>
      <c r="I97" s="19">
        <v>357.04215440172322</v>
      </c>
      <c r="J97" s="19">
        <v>255989.53546947165</v>
      </c>
      <c r="K97" s="20">
        <v>506997.82763737772</v>
      </c>
      <c r="L97" s="21">
        <v>19790.847510056385</v>
      </c>
      <c r="M97" s="19">
        <v>31857.256550132257</v>
      </c>
      <c r="N97" s="19">
        <v>0</v>
      </c>
      <c r="O97" s="20">
        <v>51648.104060188642</v>
      </c>
      <c r="P97" s="19">
        <v>2166.0323224699996</v>
      </c>
      <c r="Q97" s="19">
        <v>3597.3311136899993</v>
      </c>
      <c r="R97" s="19">
        <v>234385.18802095356</v>
      </c>
      <c r="S97" s="19">
        <v>5200.3828885887542</v>
      </c>
      <c r="T97" s="22">
        <v>245348.93434570232</v>
      </c>
      <c r="U97" s="23">
        <v>24825.458582824092</v>
      </c>
      <c r="V97" s="19">
        <v>3228.9814879340802</v>
      </c>
      <c r="W97" s="24">
        <v>51266.297694450324</v>
      </c>
      <c r="X97" s="25">
        <v>915199.29333612614</v>
      </c>
      <c r="Y97" s="26">
        <v>75662.066773687082</v>
      </c>
      <c r="Z97" s="15"/>
      <c r="AA97" s="16"/>
      <c r="AB97" s="17"/>
      <c r="AC97" s="18"/>
      <c r="AD97" s="15"/>
      <c r="AE97" s="15"/>
      <c r="AF97" s="15"/>
      <c r="AG97" s="15"/>
      <c r="AH97" s="18"/>
      <c r="AI97" s="15"/>
      <c r="AJ97" s="15"/>
      <c r="AK97" s="18"/>
      <c r="AL97" s="15"/>
    </row>
    <row r="98" spans="1:38" ht="15.75" hidden="1" customHeight="1">
      <c r="A98" s="100">
        <v>41183</v>
      </c>
      <c r="B98" s="19">
        <v>3774.5899837413481</v>
      </c>
      <c r="C98" s="19">
        <v>23306.248333443531</v>
      </c>
      <c r="D98" s="19">
        <v>3735.0619519924121</v>
      </c>
      <c r="E98" s="20">
        <v>30815.900269177291</v>
      </c>
      <c r="F98" s="19">
        <v>180452.16199523627</v>
      </c>
      <c r="G98" s="19">
        <v>5773.055153109498</v>
      </c>
      <c r="H98" s="19">
        <v>74175.837945345731</v>
      </c>
      <c r="I98" s="19">
        <v>453.56446622043683</v>
      </c>
      <c r="J98" s="19">
        <v>267400.68326330849</v>
      </c>
      <c r="K98" s="20">
        <v>528255.30282322038</v>
      </c>
      <c r="L98" s="21">
        <v>20951.76090043164</v>
      </c>
      <c r="M98" s="19">
        <v>32775.04618245233</v>
      </c>
      <c r="N98" s="19">
        <v>0</v>
      </c>
      <c r="O98" s="20">
        <v>53726.80708288397</v>
      </c>
      <c r="P98" s="19">
        <v>2152.3988804899996</v>
      </c>
      <c r="Q98" s="19">
        <v>3608.6489464346573</v>
      </c>
      <c r="R98" s="19">
        <v>237642.99863015331</v>
      </c>
      <c r="S98" s="19">
        <v>5193.0040613247984</v>
      </c>
      <c r="T98" s="22">
        <v>248597.05051840277</v>
      </c>
      <c r="U98" s="23">
        <v>24639.436049841115</v>
      </c>
      <c r="V98" s="19">
        <v>2445.1176567562434</v>
      </c>
      <c r="W98" s="24">
        <v>50717.96188035018</v>
      </c>
      <c r="X98" s="25">
        <v>939197.57628063182</v>
      </c>
      <c r="Y98" s="26">
        <v>82600.739648435498</v>
      </c>
      <c r="Z98" s="15"/>
      <c r="AA98" s="16"/>
      <c r="AB98" s="17"/>
      <c r="AC98" s="18"/>
      <c r="AD98" s="15"/>
      <c r="AE98" s="15"/>
      <c r="AF98" s="15"/>
      <c r="AG98" s="15"/>
      <c r="AH98" s="18"/>
      <c r="AI98" s="15"/>
      <c r="AJ98" s="15"/>
      <c r="AK98" s="18"/>
      <c r="AL98" s="15"/>
    </row>
    <row r="99" spans="1:38" ht="15.75" hidden="1" customHeight="1">
      <c r="A99" s="100">
        <v>41214</v>
      </c>
      <c r="B99" s="19">
        <v>3585.7834358731334</v>
      </c>
      <c r="C99" s="19">
        <v>22118.502086285411</v>
      </c>
      <c r="D99" s="19">
        <v>3924.7981016869289</v>
      </c>
      <c r="E99" s="20">
        <v>29629.083623845472</v>
      </c>
      <c r="F99" s="19">
        <v>180946.66637666876</v>
      </c>
      <c r="G99" s="19">
        <v>10427.826476748913</v>
      </c>
      <c r="H99" s="19">
        <v>76520.990202872854</v>
      </c>
      <c r="I99" s="19">
        <v>394.01705846880384</v>
      </c>
      <c r="J99" s="19">
        <v>270565.96483887202</v>
      </c>
      <c r="K99" s="20">
        <v>538855.4649536314</v>
      </c>
      <c r="L99" s="21">
        <v>22618.050443832763</v>
      </c>
      <c r="M99" s="19">
        <v>32754.743679875355</v>
      </c>
      <c r="N99" s="19">
        <v>0</v>
      </c>
      <c r="O99" s="20">
        <v>55372.794123708118</v>
      </c>
      <c r="P99" s="19">
        <v>2146.4969997899998</v>
      </c>
      <c r="Q99" s="19">
        <v>4025.1186350762955</v>
      </c>
      <c r="R99" s="19">
        <v>240003.17928584196</v>
      </c>
      <c r="S99" s="19">
        <v>5222.3287444529587</v>
      </c>
      <c r="T99" s="22">
        <v>251397.12366516123</v>
      </c>
      <c r="U99" s="23">
        <v>25261.940211193039</v>
      </c>
      <c r="V99" s="19">
        <v>3812.701609465566</v>
      </c>
      <c r="W99" s="24">
        <v>51651.65056377367</v>
      </c>
      <c r="X99" s="25">
        <v>955980.75875077839</v>
      </c>
      <c r="Y99" s="26">
        <v>84546.226308585712</v>
      </c>
      <c r="Z99" s="15"/>
      <c r="AA99" s="16"/>
      <c r="AB99" s="17"/>
      <c r="AC99" s="18"/>
      <c r="AD99" s="15"/>
      <c r="AE99" s="15"/>
      <c r="AF99" s="15"/>
      <c r="AG99" s="15"/>
      <c r="AH99" s="18"/>
      <c r="AI99" s="15"/>
      <c r="AJ99" s="15"/>
      <c r="AK99" s="18"/>
      <c r="AL99" s="15"/>
    </row>
    <row r="100" spans="1:38" ht="15.75" hidden="1" customHeight="1">
      <c r="A100" s="100">
        <v>41244</v>
      </c>
      <c r="B100" s="19">
        <v>4790.6840856975523</v>
      </c>
      <c r="C100" s="19">
        <v>25339.780584248743</v>
      </c>
      <c r="D100" s="19">
        <v>3905.92799421463</v>
      </c>
      <c r="E100" s="20">
        <v>34036.392664160929</v>
      </c>
      <c r="F100" s="19">
        <v>199260.7330669355</v>
      </c>
      <c r="G100" s="19">
        <v>9097.6390664785158</v>
      </c>
      <c r="H100" s="19">
        <v>59733.1076888928</v>
      </c>
      <c r="I100" s="19">
        <v>840.52055735902934</v>
      </c>
      <c r="J100" s="19">
        <v>267568.86667540995</v>
      </c>
      <c r="K100" s="20">
        <v>536500.86705507583</v>
      </c>
      <c r="L100" s="21">
        <v>22866.860033246521</v>
      </c>
      <c r="M100" s="19">
        <v>32475.39564267586</v>
      </c>
      <c r="N100" s="19">
        <v>0</v>
      </c>
      <c r="O100" s="20">
        <v>55342.255675922381</v>
      </c>
      <c r="P100" s="19">
        <v>2161.7332296599998</v>
      </c>
      <c r="Q100" s="19">
        <v>3941.2395126400002</v>
      </c>
      <c r="R100" s="19">
        <v>244689.29471564887</v>
      </c>
      <c r="S100" s="19">
        <v>5232.8626867983548</v>
      </c>
      <c r="T100" s="22">
        <v>256025.13014474724</v>
      </c>
      <c r="U100" s="23">
        <v>24522.991983031116</v>
      </c>
      <c r="V100" s="19">
        <v>3465.9404415139197</v>
      </c>
      <c r="W100" s="24">
        <v>58226.614831499624</v>
      </c>
      <c r="X100" s="25">
        <v>968120.19279595104</v>
      </c>
      <c r="Y100" s="26">
        <v>97199.698506452565</v>
      </c>
      <c r="Z100" s="15"/>
      <c r="AA100" s="16"/>
      <c r="AB100" s="17"/>
      <c r="AC100" s="18"/>
      <c r="AD100" s="15"/>
      <c r="AE100" s="15"/>
      <c r="AF100" s="15"/>
      <c r="AG100" s="15"/>
      <c r="AH100" s="18"/>
      <c r="AI100" s="15"/>
      <c r="AJ100" s="15"/>
      <c r="AK100" s="18"/>
      <c r="AL100" s="15"/>
    </row>
    <row r="101" spans="1:38" ht="15.75" hidden="1" customHeight="1">
      <c r="A101" s="100">
        <v>41275</v>
      </c>
      <c r="B101" s="19">
        <v>4197.9410828299788</v>
      </c>
      <c r="C101" s="19">
        <v>24811.495700873409</v>
      </c>
      <c r="D101" s="19">
        <v>6127.1671396705433</v>
      </c>
      <c r="E101" s="20">
        <v>35136.603923373928</v>
      </c>
      <c r="F101" s="19">
        <v>214992.23385839554</v>
      </c>
      <c r="G101" s="19">
        <v>7854.3039085798318</v>
      </c>
      <c r="H101" s="19">
        <v>59660.071731718002</v>
      </c>
      <c r="I101" s="19">
        <v>542.6002541327581</v>
      </c>
      <c r="J101" s="19">
        <v>266977.69319286681</v>
      </c>
      <c r="K101" s="20">
        <v>550026.90294569288</v>
      </c>
      <c r="L101" s="21">
        <v>21868.924538016981</v>
      </c>
      <c r="M101" s="19">
        <v>32305.609157436753</v>
      </c>
      <c r="N101" s="19">
        <v>0</v>
      </c>
      <c r="O101" s="20">
        <v>54174.533695453734</v>
      </c>
      <c r="P101" s="19">
        <v>2055.31211196</v>
      </c>
      <c r="Q101" s="19">
        <v>4080.2196987469401</v>
      </c>
      <c r="R101" s="19">
        <v>243699.34253958875</v>
      </c>
      <c r="S101" s="19">
        <v>5166.7593326383421</v>
      </c>
      <c r="T101" s="22">
        <v>255001.63368293401</v>
      </c>
      <c r="U101" s="23">
        <v>24587.881833676674</v>
      </c>
      <c r="V101" s="19">
        <v>3548.4109893249556</v>
      </c>
      <c r="W101" s="24">
        <v>57809.348672554406</v>
      </c>
      <c r="X101" s="25">
        <v>980285.31574301061</v>
      </c>
      <c r="Y101" s="26">
        <v>97486.770289453445</v>
      </c>
      <c r="Z101" s="15"/>
      <c r="AA101" s="16"/>
      <c r="AB101" s="17"/>
      <c r="AC101" s="18"/>
      <c r="AD101" s="15"/>
      <c r="AE101" s="15"/>
      <c r="AF101" s="15"/>
      <c r="AG101" s="15"/>
      <c r="AH101" s="18"/>
      <c r="AI101" s="15"/>
      <c r="AJ101" s="15"/>
      <c r="AK101" s="18"/>
      <c r="AL101" s="15"/>
    </row>
    <row r="102" spans="1:38" ht="15.75" hidden="1" customHeight="1">
      <c r="A102" s="100">
        <v>41306</v>
      </c>
      <c r="B102" s="19">
        <v>3717.6308666898854</v>
      </c>
      <c r="C102" s="19">
        <v>27615.861378601181</v>
      </c>
      <c r="D102" s="19">
        <v>5724.8602325562551</v>
      </c>
      <c r="E102" s="20">
        <v>37058.352477847322</v>
      </c>
      <c r="F102" s="19">
        <v>165082.25885845107</v>
      </c>
      <c r="G102" s="19">
        <v>9808.4620404039179</v>
      </c>
      <c r="H102" s="19">
        <v>61830.639548710227</v>
      </c>
      <c r="I102" s="19">
        <v>399.53841073952901</v>
      </c>
      <c r="J102" s="19">
        <v>273282.26831628883</v>
      </c>
      <c r="K102" s="20">
        <v>510403.16717459355</v>
      </c>
      <c r="L102" s="21">
        <v>21241.102000206731</v>
      </c>
      <c r="M102" s="19">
        <v>33028.635964010806</v>
      </c>
      <c r="N102" s="19">
        <v>0</v>
      </c>
      <c r="O102" s="20">
        <v>54269.737964217537</v>
      </c>
      <c r="P102" s="19">
        <v>1995.1757597799999</v>
      </c>
      <c r="Q102" s="19">
        <v>4121.0003794499753</v>
      </c>
      <c r="R102" s="19">
        <v>246132.10945075788</v>
      </c>
      <c r="S102" s="19">
        <v>5139.0358453779891</v>
      </c>
      <c r="T102" s="22">
        <v>257387.32143536585</v>
      </c>
      <c r="U102" s="23">
        <v>24577.124134676214</v>
      </c>
      <c r="V102" s="19">
        <v>4226.7756793264771</v>
      </c>
      <c r="W102" s="24">
        <v>57652.202033863359</v>
      </c>
      <c r="X102" s="25">
        <v>945574.68089989026</v>
      </c>
      <c r="Y102" s="26">
        <v>83953.280145166311</v>
      </c>
      <c r="Z102" s="15"/>
      <c r="AA102" s="16"/>
      <c r="AB102" s="17"/>
      <c r="AC102" s="18"/>
      <c r="AD102" s="15"/>
      <c r="AE102" s="15"/>
      <c r="AF102" s="15"/>
      <c r="AG102" s="15"/>
      <c r="AH102" s="18"/>
      <c r="AI102" s="15"/>
      <c r="AJ102" s="15"/>
      <c r="AK102" s="18"/>
      <c r="AL102" s="15"/>
    </row>
    <row r="103" spans="1:38" ht="21" hidden="1" customHeight="1">
      <c r="A103" s="100">
        <v>41334</v>
      </c>
      <c r="B103" s="19">
        <v>3967.2277917323436</v>
      </c>
      <c r="C103" s="19">
        <v>26916.1579577753</v>
      </c>
      <c r="D103" s="19">
        <v>7325.4277845211036</v>
      </c>
      <c r="E103" s="20">
        <v>38208.813534028748</v>
      </c>
      <c r="F103" s="19">
        <v>204401.43653566597</v>
      </c>
      <c r="G103" s="19">
        <v>13170.632378161816</v>
      </c>
      <c r="H103" s="19">
        <v>62892.780986644</v>
      </c>
      <c r="I103" s="19">
        <v>383.05522580256928</v>
      </c>
      <c r="J103" s="19">
        <v>261834.43335867175</v>
      </c>
      <c r="K103" s="20">
        <v>542682.33848494617</v>
      </c>
      <c r="L103" s="21">
        <v>22374.683074228218</v>
      </c>
      <c r="M103" s="19">
        <v>33015.043053453017</v>
      </c>
      <c r="N103" s="19">
        <v>0</v>
      </c>
      <c r="O103" s="20">
        <v>55389.726127681235</v>
      </c>
      <c r="P103" s="19">
        <v>2053.4655619599998</v>
      </c>
      <c r="Q103" s="19">
        <v>4209.707040420657</v>
      </c>
      <c r="R103" s="19">
        <v>246236.70799282534</v>
      </c>
      <c r="S103" s="19">
        <v>5143.7960124826923</v>
      </c>
      <c r="T103" s="22">
        <v>257643.67660768869</v>
      </c>
      <c r="U103" s="23">
        <v>25392.032758178866</v>
      </c>
      <c r="V103" s="19">
        <v>3394.8798851569527</v>
      </c>
      <c r="W103" s="24">
        <v>56954.00814356764</v>
      </c>
      <c r="X103" s="25">
        <v>979665.47554124834</v>
      </c>
      <c r="Y103" s="26">
        <v>87762.748039115148</v>
      </c>
      <c r="Z103" s="15"/>
      <c r="AA103" s="16"/>
      <c r="AB103" s="17"/>
      <c r="AC103" s="18"/>
      <c r="AD103" s="15"/>
      <c r="AE103" s="15"/>
      <c r="AF103" s="15"/>
      <c r="AG103" s="15"/>
      <c r="AH103" s="18"/>
      <c r="AI103" s="15"/>
      <c r="AJ103" s="15"/>
      <c r="AK103" s="18"/>
      <c r="AL103" s="15"/>
    </row>
    <row r="104" spans="1:38" ht="21.6" hidden="1" customHeight="1">
      <c r="A104" s="100">
        <v>41365</v>
      </c>
      <c r="B104" s="67">
        <v>4262.6947439086689</v>
      </c>
      <c r="C104" s="67">
        <v>23732.577148695545</v>
      </c>
      <c r="D104" s="67">
        <v>8018.9071872932154</v>
      </c>
      <c r="E104" s="68">
        <v>36014.179079897433</v>
      </c>
      <c r="F104" s="67">
        <v>208353.53231493372</v>
      </c>
      <c r="G104" s="67">
        <v>10080.333223700765</v>
      </c>
      <c r="H104" s="67">
        <v>62979.815321048707</v>
      </c>
      <c r="I104" s="67">
        <v>332.87887703450582</v>
      </c>
      <c r="J104" s="67">
        <v>271716.37731327518</v>
      </c>
      <c r="K104" s="68">
        <v>553462.93704999285</v>
      </c>
      <c r="L104" s="69">
        <v>22727.02891464431</v>
      </c>
      <c r="M104" s="67">
        <v>33169.458219518427</v>
      </c>
      <c r="N104" s="67">
        <v>0</v>
      </c>
      <c r="O104" s="68">
        <v>55896.487134162737</v>
      </c>
      <c r="P104" s="67">
        <v>1911.3687765</v>
      </c>
      <c r="Q104" s="67">
        <v>4138.5714254347795</v>
      </c>
      <c r="R104" s="67">
        <v>246482.02950709529</v>
      </c>
      <c r="S104" s="67">
        <v>5138.6910889667797</v>
      </c>
      <c r="T104" s="70">
        <v>257670.66079799685</v>
      </c>
      <c r="U104" s="71">
        <v>26377.229050806625</v>
      </c>
      <c r="V104" s="67">
        <v>3261.1137703635104</v>
      </c>
      <c r="W104" s="72">
        <v>59716.386728413723</v>
      </c>
      <c r="X104" s="73">
        <v>992398.99361163378</v>
      </c>
      <c r="Y104" s="74">
        <v>83059.376085762604</v>
      </c>
      <c r="Z104" s="15"/>
      <c r="AA104" s="16"/>
      <c r="AB104" s="17"/>
      <c r="AC104" s="18"/>
      <c r="AD104" s="15"/>
      <c r="AE104" s="15"/>
      <c r="AF104" s="15"/>
      <c r="AG104" s="15"/>
      <c r="AH104" s="18"/>
      <c r="AI104" s="15"/>
      <c r="AJ104" s="15"/>
      <c r="AK104" s="18"/>
      <c r="AL104" s="15"/>
    </row>
    <row r="105" spans="1:38" ht="21.6" hidden="1" customHeight="1">
      <c r="A105" s="100">
        <v>41395</v>
      </c>
      <c r="B105" s="67">
        <v>4029.9208662018909</v>
      </c>
      <c r="C105" s="67">
        <v>28097.547205747709</v>
      </c>
      <c r="D105" s="67">
        <v>9224.6091864278842</v>
      </c>
      <c r="E105" s="68">
        <v>41352.077258377481</v>
      </c>
      <c r="F105" s="67">
        <v>229181.32199153971</v>
      </c>
      <c r="G105" s="67">
        <v>11456.155941579871</v>
      </c>
      <c r="H105" s="67">
        <v>64401.236482210137</v>
      </c>
      <c r="I105" s="67">
        <v>298.55997035352829</v>
      </c>
      <c r="J105" s="67">
        <v>275172.81739512604</v>
      </c>
      <c r="K105" s="68">
        <v>580510.09178080934</v>
      </c>
      <c r="L105" s="69">
        <v>23029.93481222304</v>
      </c>
      <c r="M105" s="67">
        <v>33127.532275362857</v>
      </c>
      <c r="N105" s="67">
        <v>0</v>
      </c>
      <c r="O105" s="68">
        <v>56157.467087585901</v>
      </c>
      <c r="P105" s="67">
        <v>2023.6883983299999</v>
      </c>
      <c r="Q105" s="67">
        <v>4504.3748470081355</v>
      </c>
      <c r="R105" s="67">
        <v>244485.41144904454</v>
      </c>
      <c r="S105" s="67">
        <v>5165.972585386543</v>
      </c>
      <c r="T105" s="70">
        <v>256179.44727976923</v>
      </c>
      <c r="U105" s="71">
        <v>25009.374336319936</v>
      </c>
      <c r="V105" s="67">
        <v>4413.0958466446027</v>
      </c>
      <c r="W105" s="72">
        <v>58218.583225184673</v>
      </c>
      <c r="X105" s="73">
        <v>1021840.1368146911</v>
      </c>
      <c r="Y105" s="74">
        <v>79259.359279211771</v>
      </c>
      <c r="Z105" s="15"/>
      <c r="AA105" s="16"/>
      <c r="AB105" s="17"/>
      <c r="AC105" s="18"/>
      <c r="AD105" s="15"/>
      <c r="AE105" s="15"/>
      <c r="AF105" s="15"/>
      <c r="AG105" s="15"/>
      <c r="AH105" s="18"/>
      <c r="AI105" s="15"/>
      <c r="AJ105" s="15"/>
      <c r="AK105" s="18"/>
      <c r="AL105" s="15"/>
    </row>
    <row r="106" spans="1:38" ht="21.6" hidden="1" customHeight="1">
      <c r="A106" s="100">
        <v>41426</v>
      </c>
      <c r="B106" s="67">
        <v>3880.7910153801176</v>
      </c>
      <c r="C106" s="67">
        <v>28141.999478795293</v>
      </c>
      <c r="D106" s="67">
        <v>10151.768490547971</v>
      </c>
      <c r="E106" s="68">
        <v>42174.558984723379</v>
      </c>
      <c r="F106" s="67">
        <v>209466.98424653077</v>
      </c>
      <c r="G106" s="67">
        <v>8873.0575161805755</v>
      </c>
      <c r="H106" s="67">
        <v>60450.905929176195</v>
      </c>
      <c r="I106" s="67">
        <v>384.48773600076333</v>
      </c>
      <c r="J106" s="67">
        <v>277889.1891076871</v>
      </c>
      <c r="K106" s="68">
        <v>557064.62453557539</v>
      </c>
      <c r="L106" s="69">
        <v>22398.011030656187</v>
      </c>
      <c r="M106" s="67">
        <v>33426.986061342279</v>
      </c>
      <c r="N106" s="67">
        <v>0</v>
      </c>
      <c r="O106" s="68">
        <v>55824.997091998463</v>
      </c>
      <c r="P106" s="67">
        <v>1910.56088669</v>
      </c>
      <c r="Q106" s="67">
        <v>4433.8913253866158</v>
      </c>
      <c r="R106" s="67">
        <v>247153.31376983286</v>
      </c>
      <c r="S106" s="67">
        <v>5354.6861570313777</v>
      </c>
      <c r="T106" s="70">
        <v>258852.45213894086</v>
      </c>
      <c r="U106" s="71">
        <v>25578.031640610257</v>
      </c>
      <c r="V106" s="67">
        <v>4490.1979337635748</v>
      </c>
      <c r="W106" s="72">
        <v>59370.119487361488</v>
      </c>
      <c r="X106" s="73">
        <v>1003354.9818129735</v>
      </c>
      <c r="Y106" s="74">
        <v>82396.02447648035</v>
      </c>
      <c r="Z106" s="15"/>
      <c r="AA106" s="16"/>
      <c r="AB106" s="17"/>
      <c r="AC106" s="18"/>
      <c r="AD106" s="15"/>
      <c r="AE106" s="15"/>
      <c r="AF106" s="15"/>
      <c r="AG106" s="15"/>
      <c r="AH106" s="18"/>
      <c r="AI106" s="15"/>
      <c r="AJ106" s="15"/>
      <c r="AK106" s="18"/>
      <c r="AL106" s="15"/>
    </row>
    <row r="107" spans="1:38" ht="21.6" hidden="1" customHeight="1">
      <c r="A107" s="100">
        <v>41456</v>
      </c>
      <c r="B107" s="67">
        <v>4399.672453168796</v>
      </c>
      <c r="C107" s="67">
        <v>28845.911377799446</v>
      </c>
      <c r="D107" s="67">
        <v>9856.9029232079247</v>
      </c>
      <c r="E107" s="68">
        <v>43102.486754176171</v>
      </c>
      <c r="F107" s="67">
        <v>226422.23091285076</v>
      </c>
      <c r="G107" s="67">
        <v>14718.634986213397</v>
      </c>
      <c r="H107" s="67">
        <v>61273.923120491098</v>
      </c>
      <c r="I107" s="67">
        <v>525.28397690566101</v>
      </c>
      <c r="J107" s="67">
        <v>280260.06819464517</v>
      </c>
      <c r="K107" s="68">
        <v>583200.14119110606</v>
      </c>
      <c r="L107" s="69">
        <v>23051.591366495388</v>
      </c>
      <c r="M107" s="67">
        <v>34387.619725586366</v>
      </c>
      <c r="N107" s="67">
        <v>0</v>
      </c>
      <c r="O107" s="68">
        <v>57439.21109208175</v>
      </c>
      <c r="P107" s="67">
        <v>1846.9816478299999</v>
      </c>
      <c r="Q107" s="67">
        <v>4556.6056778832335</v>
      </c>
      <c r="R107" s="67">
        <v>248392.52522024908</v>
      </c>
      <c r="S107" s="67">
        <v>5332.6384012472836</v>
      </c>
      <c r="T107" s="70">
        <v>260128.75094720954</v>
      </c>
      <c r="U107" s="71">
        <v>28453.399480534346</v>
      </c>
      <c r="V107" s="67">
        <v>5469.3324128259519</v>
      </c>
      <c r="W107" s="72">
        <v>62763.807245401651</v>
      </c>
      <c r="X107" s="73">
        <v>1040557.1291233355</v>
      </c>
      <c r="Y107" s="74">
        <v>77093.805824002426</v>
      </c>
      <c r="Z107" s="15"/>
      <c r="AA107" s="16"/>
      <c r="AB107" s="17"/>
      <c r="AC107" s="18"/>
      <c r="AD107" s="15"/>
      <c r="AE107" s="15"/>
      <c r="AF107" s="15"/>
      <c r="AG107" s="15"/>
      <c r="AH107" s="18"/>
      <c r="AI107" s="15"/>
      <c r="AJ107" s="15"/>
      <c r="AK107" s="18"/>
      <c r="AL107" s="15"/>
    </row>
    <row r="108" spans="1:38" ht="21.6" customHeight="1">
      <c r="A108" s="100">
        <v>41487</v>
      </c>
      <c r="B108" s="67">
        <v>4328.8715194583456</v>
      </c>
      <c r="C108" s="67">
        <v>26079.403917639902</v>
      </c>
      <c r="D108" s="67">
        <v>11539.137224767033</v>
      </c>
      <c r="E108" s="68">
        <v>41947.412661865281</v>
      </c>
      <c r="F108" s="67">
        <v>201642.23773973188</v>
      </c>
      <c r="G108" s="67">
        <v>13291.317903286385</v>
      </c>
      <c r="H108" s="67">
        <v>59002.211185275606</v>
      </c>
      <c r="I108" s="67">
        <v>328.9703920295845</v>
      </c>
      <c r="J108" s="67">
        <v>280354.89569847874</v>
      </c>
      <c r="K108" s="68">
        <v>554619.63291880221</v>
      </c>
      <c r="L108" s="69">
        <v>23621.371254237791</v>
      </c>
      <c r="M108" s="67">
        <v>34981.967966864213</v>
      </c>
      <c r="N108" s="67">
        <v>0</v>
      </c>
      <c r="O108" s="68">
        <v>58603.339221102004</v>
      </c>
      <c r="P108" s="67">
        <v>1861.5179682299997</v>
      </c>
      <c r="Q108" s="67">
        <v>4578.1518455265023</v>
      </c>
      <c r="R108" s="67">
        <v>251717.37413608353</v>
      </c>
      <c r="S108" s="67">
        <v>5625.9974800944192</v>
      </c>
      <c r="T108" s="70">
        <v>263783.04142993444</v>
      </c>
      <c r="U108" s="71">
        <v>29189.758705660588</v>
      </c>
      <c r="V108" s="67">
        <v>5559.2895301262051</v>
      </c>
      <c r="W108" s="72">
        <v>71411.732976076673</v>
      </c>
      <c r="X108" s="73">
        <v>1025114.2074435673</v>
      </c>
      <c r="Y108" s="74">
        <v>77938.519070114548</v>
      </c>
      <c r="Z108" s="15"/>
      <c r="AA108" s="16"/>
      <c r="AB108" s="17"/>
      <c r="AC108" s="18"/>
      <c r="AD108" s="15"/>
      <c r="AE108" s="15"/>
      <c r="AF108" s="15"/>
      <c r="AG108" s="15"/>
      <c r="AH108" s="18"/>
      <c r="AI108" s="15"/>
      <c r="AJ108" s="15"/>
      <c r="AK108" s="18"/>
      <c r="AL108" s="15"/>
    </row>
    <row r="109" spans="1:38" ht="21.6" customHeight="1">
      <c r="A109" s="100">
        <v>41518</v>
      </c>
      <c r="B109" s="67">
        <v>4241.3018763716818</v>
      </c>
      <c r="C109" s="67">
        <v>24890.737504334746</v>
      </c>
      <c r="D109" s="67">
        <v>11640.855292581578</v>
      </c>
      <c r="E109" s="68">
        <v>40772.894673288007</v>
      </c>
      <c r="F109" s="67">
        <v>201181.30612873103</v>
      </c>
      <c r="G109" s="67">
        <v>15367.485923513073</v>
      </c>
      <c r="H109" s="67">
        <v>61736.596293362869</v>
      </c>
      <c r="I109" s="67">
        <v>412.3802881285082</v>
      </c>
      <c r="J109" s="67">
        <v>267359.381999943</v>
      </c>
      <c r="K109" s="68">
        <v>546057.15063367854</v>
      </c>
      <c r="L109" s="69">
        <v>23056.323995721505</v>
      </c>
      <c r="M109" s="67">
        <v>35832.984629299659</v>
      </c>
      <c r="N109" s="67">
        <v>0</v>
      </c>
      <c r="O109" s="68">
        <v>58889.308625021164</v>
      </c>
      <c r="P109" s="67">
        <v>1744.7541001300001</v>
      </c>
      <c r="Q109" s="67">
        <v>4635.1738163300006</v>
      </c>
      <c r="R109" s="67">
        <v>255504.36996933469</v>
      </c>
      <c r="S109" s="67">
        <v>5474.8776835143226</v>
      </c>
      <c r="T109" s="70">
        <v>267359.17556930904</v>
      </c>
      <c r="U109" s="71">
        <v>29573.916580039506</v>
      </c>
      <c r="V109" s="67">
        <v>5937.002199294634</v>
      </c>
      <c r="W109" s="72">
        <v>66756.659861477528</v>
      </c>
      <c r="X109" s="73">
        <v>1015346.1081421084</v>
      </c>
      <c r="Y109" s="74">
        <v>84791.639829964421</v>
      </c>
      <c r="Z109" s="15"/>
      <c r="AA109" s="16"/>
      <c r="AB109" s="17"/>
      <c r="AC109" s="18"/>
      <c r="AD109" s="15"/>
      <c r="AE109" s="15"/>
      <c r="AF109" s="15"/>
      <c r="AG109" s="15"/>
      <c r="AH109" s="18"/>
      <c r="AI109" s="15"/>
      <c r="AJ109" s="15"/>
      <c r="AK109" s="18"/>
      <c r="AL109" s="15"/>
    </row>
    <row r="110" spans="1:38" ht="21.6" customHeight="1">
      <c r="A110" s="100">
        <v>41548</v>
      </c>
      <c r="B110" s="67">
        <v>4811.2506011403848</v>
      </c>
      <c r="C110" s="67">
        <v>26385.796652097277</v>
      </c>
      <c r="D110" s="67">
        <v>11358.624307611208</v>
      </c>
      <c r="E110" s="68">
        <v>42555.671560848874</v>
      </c>
      <c r="F110" s="67">
        <v>197492.02880524518</v>
      </c>
      <c r="G110" s="67">
        <v>13562.874693319922</v>
      </c>
      <c r="H110" s="67">
        <v>55268.322681338752</v>
      </c>
      <c r="I110" s="67">
        <v>447.42692513944536</v>
      </c>
      <c r="J110" s="67">
        <v>267686.65164087864</v>
      </c>
      <c r="K110" s="68">
        <v>534457.30474592187</v>
      </c>
      <c r="L110" s="69">
        <v>22116.745892637948</v>
      </c>
      <c r="M110" s="67">
        <v>36231.068644660998</v>
      </c>
      <c r="N110" s="67">
        <v>0</v>
      </c>
      <c r="O110" s="68">
        <v>58347.814537298946</v>
      </c>
      <c r="P110" s="67">
        <v>1828.8747707699999</v>
      </c>
      <c r="Q110" s="67">
        <v>4706.1784363385841</v>
      </c>
      <c r="R110" s="67">
        <v>253652.4042292707</v>
      </c>
      <c r="S110" s="67">
        <v>5818.5795464006596</v>
      </c>
      <c r="T110" s="70">
        <v>266006.03698277991</v>
      </c>
      <c r="U110" s="71">
        <v>30639.468371773331</v>
      </c>
      <c r="V110" s="67">
        <v>3204.2819639692034</v>
      </c>
      <c r="W110" s="72">
        <v>58011.338147617535</v>
      </c>
      <c r="X110" s="73">
        <v>993221.91631020966</v>
      </c>
      <c r="Y110" s="74">
        <v>84512.298503910337</v>
      </c>
      <c r="Z110" s="15"/>
      <c r="AA110" s="16"/>
      <c r="AB110" s="17"/>
      <c r="AC110" s="18"/>
      <c r="AD110" s="15"/>
      <c r="AE110" s="15"/>
      <c r="AF110" s="15"/>
      <c r="AG110" s="15"/>
      <c r="AH110" s="18"/>
      <c r="AI110" s="15"/>
      <c r="AJ110" s="15"/>
      <c r="AK110" s="18"/>
      <c r="AL110" s="15"/>
    </row>
    <row r="111" spans="1:38" ht="21.6" customHeight="1">
      <c r="A111" s="100">
        <v>41579</v>
      </c>
      <c r="B111" s="67">
        <v>4467.1702216118156</v>
      </c>
      <c r="C111" s="67">
        <v>28214.962233215654</v>
      </c>
      <c r="D111" s="67">
        <v>11185.337246683976</v>
      </c>
      <c r="E111" s="68">
        <v>43867.469701511451</v>
      </c>
      <c r="F111" s="67">
        <v>201668.973496063</v>
      </c>
      <c r="G111" s="67">
        <v>14493.669740705081</v>
      </c>
      <c r="H111" s="67">
        <v>61561.754411019509</v>
      </c>
      <c r="I111" s="67">
        <v>533.67200817338755</v>
      </c>
      <c r="J111" s="67">
        <v>268190.87126118608</v>
      </c>
      <c r="K111" s="68">
        <v>546448.94091714709</v>
      </c>
      <c r="L111" s="69">
        <v>21313.562095464211</v>
      </c>
      <c r="M111" s="67">
        <v>36534.336342814095</v>
      </c>
      <c r="N111" s="67">
        <v>0</v>
      </c>
      <c r="O111" s="68">
        <v>57847.898438278309</v>
      </c>
      <c r="P111" s="67">
        <v>1975.8009962900001</v>
      </c>
      <c r="Q111" s="67">
        <v>4912.2183182799663</v>
      </c>
      <c r="R111" s="67">
        <v>256542.35086008051</v>
      </c>
      <c r="S111" s="67">
        <v>5789.3053788147263</v>
      </c>
      <c r="T111" s="70">
        <v>269219.6755534652</v>
      </c>
      <c r="U111" s="71">
        <v>30624.318209656696</v>
      </c>
      <c r="V111" s="67">
        <v>3823.9849964586647</v>
      </c>
      <c r="W111" s="72">
        <v>55512.380091501676</v>
      </c>
      <c r="X111" s="73">
        <v>1007344.667908019</v>
      </c>
      <c r="Y111" s="74">
        <v>82429.32420046936</v>
      </c>
      <c r="Z111" s="15"/>
      <c r="AA111" s="16"/>
      <c r="AB111" s="17"/>
      <c r="AC111" s="18"/>
      <c r="AD111" s="15"/>
      <c r="AE111" s="15"/>
      <c r="AF111" s="15"/>
      <c r="AG111" s="15"/>
      <c r="AH111" s="18"/>
      <c r="AI111" s="15"/>
      <c r="AJ111" s="15"/>
      <c r="AK111" s="18"/>
      <c r="AL111" s="15"/>
    </row>
    <row r="112" spans="1:38" ht="21.6" customHeight="1">
      <c r="A112" s="100">
        <v>41609</v>
      </c>
      <c r="B112" s="67">
        <v>6810.0933414541223</v>
      </c>
      <c r="C112" s="67">
        <v>32104.327647379319</v>
      </c>
      <c r="D112" s="67">
        <v>10648.579377938948</v>
      </c>
      <c r="E112" s="68">
        <v>49563.000366772394</v>
      </c>
      <c r="F112" s="67">
        <v>241109.85381519891</v>
      </c>
      <c r="G112" s="67">
        <v>11330.997677129855</v>
      </c>
      <c r="H112" s="67">
        <v>59863.851260588883</v>
      </c>
      <c r="I112" s="67">
        <v>731.03640634573128</v>
      </c>
      <c r="J112" s="67">
        <v>258154.37026382881</v>
      </c>
      <c r="K112" s="68">
        <v>571190.10942309222</v>
      </c>
      <c r="L112" s="69">
        <v>21011.114171994846</v>
      </c>
      <c r="M112" s="67">
        <v>37059.885545682861</v>
      </c>
      <c r="N112" s="67">
        <v>0</v>
      </c>
      <c r="O112" s="68">
        <v>58070.999717677711</v>
      </c>
      <c r="P112" s="67">
        <v>1861.9622497999999</v>
      </c>
      <c r="Q112" s="67">
        <v>4696.5305705006012</v>
      </c>
      <c r="R112" s="67">
        <v>258919.20191453653</v>
      </c>
      <c r="S112" s="67">
        <v>5769.7931111539401</v>
      </c>
      <c r="T112" s="70">
        <v>271247.4878459911</v>
      </c>
      <c r="U112" s="71">
        <v>33709.939182922913</v>
      </c>
      <c r="V112" s="67">
        <v>3817.7409457248541</v>
      </c>
      <c r="W112" s="72">
        <v>53218.495915106425</v>
      </c>
      <c r="X112" s="73">
        <v>1040817.7733972876</v>
      </c>
      <c r="Y112" s="74">
        <v>86111.620200683043</v>
      </c>
      <c r="Z112" s="15"/>
      <c r="AA112" s="16"/>
      <c r="AB112" s="17"/>
      <c r="AC112" s="18"/>
      <c r="AD112" s="15"/>
      <c r="AE112" s="15"/>
      <c r="AF112" s="15"/>
      <c r="AG112" s="15"/>
      <c r="AH112" s="18"/>
      <c r="AI112" s="15"/>
      <c r="AJ112" s="15"/>
      <c r="AK112" s="18"/>
      <c r="AL112" s="15"/>
    </row>
    <row r="113" spans="1:57" ht="21.6" customHeight="1">
      <c r="A113" s="100">
        <v>41640</v>
      </c>
      <c r="B113" s="67">
        <v>5069.024049682791</v>
      </c>
      <c r="C113" s="67">
        <v>31278.309183396799</v>
      </c>
      <c r="D113" s="67">
        <v>12149.355474783542</v>
      </c>
      <c r="E113" s="68">
        <v>48496.688707863133</v>
      </c>
      <c r="F113" s="67">
        <v>213504.46302230025</v>
      </c>
      <c r="G113" s="67">
        <v>11157.538159604272</v>
      </c>
      <c r="H113" s="67">
        <v>59094.832595400811</v>
      </c>
      <c r="I113" s="67">
        <v>627.66205105705922</v>
      </c>
      <c r="J113" s="67">
        <v>259686.68708638541</v>
      </c>
      <c r="K113" s="68">
        <v>544071.18291474774</v>
      </c>
      <c r="L113" s="69">
        <v>21871.693204192634</v>
      </c>
      <c r="M113" s="67">
        <v>38150.652335324557</v>
      </c>
      <c r="N113" s="67">
        <v>0</v>
      </c>
      <c r="O113" s="68">
        <v>60022.345539517191</v>
      </c>
      <c r="P113" s="67">
        <v>599.78035923999994</v>
      </c>
      <c r="Q113" s="67">
        <v>4800.9684769160085</v>
      </c>
      <c r="R113" s="67">
        <v>258422.95630467447</v>
      </c>
      <c r="S113" s="67">
        <v>5767.8365389796272</v>
      </c>
      <c r="T113" s="70">
        <v>269591.54167981009</v>
      </c>
      <c r="U113" s="71">
        <v>34534.598701656825</v>
      </c>
      <c r="V113" s="67">
        <v>2400.9949190990351</v>
      </c>
      <c r="W113" s="72">
        <v>51649.548720236475</v>
      </c>
      <c r="X113" s="73">
        <v>1010766.9011829303</v>
      </c>
      <c r="Y113" s="74">
        <v>81520.564717422894</v>
      </c>
      <c r="Z113" s="15"/>
      <c r="AA113" s="16"/>
      <c r="AB113" s="17"/>
      <c r="AC113" s="18"/>
      <c r="AD113" s="15"/>
      <c r="AE113" s="15"/>
      <c r="AF113" s="15"/>
      <c r="AG113" s="15"/>
      <c r="AH113" s="18"/>
      <c r="AI113" s="15"/>
      <c r="AJ113" s="15"/>
      <c r="AK113" s="18"/>
      <c r="AL113" s="15"/>
    </row>
    <row r="114" spans="1:57" ht="21.6" customHeight="1">
      <c r="A114" s="100">
        <v>41671</v>
      </c>
      <c r="B114" s="67">
        <v>4858.8513606829583</v>
      </c>
      <c r="C114" s="67">
        <v>37064.609421999492</v>
      </c>
      <c r="D114" s="67">
        <v>12985.686127324472</v>
      </c>
      <c r="E114" s="68">
        <v>54909.146910006923</v>
      </c>
      <c r="F114" s="67">
        <v>219188.38170315442</v>
      </c>
      <c r="G114" s="67">
        <v>7445.125906775178</v>
      </c>
      <c r="H114" s="67">
        <v>60607.024886473038</v>
      </c>
      <c r="I114" s="67">
        <v>484.1258497778316</v>
      </c>
      <c r="J114" s="67">
        <v>258128.9906881373</v>
      </c>
      <c r="K114" s="68">
        <v>545853.64903431782</v>
      </c>
      <c r="L114" s="69">
        <v>20297.090313608434</v>
      </c>
      <c r="M114" s="67">
        <v>39998.900745781175</v>
      </c>
      <c r="N114" s="67">
        <v>0</v>
      </c>
      <c r="O114" s="68">
        <v>60295.991059389606</v>
      </c>
      <c r="P114" s="67">
        <v>537.44428195999978</v>
      </c>
      <c r="Q114" s="67">
        <v>4723.1151700500004</v>
      </c>
      <c r="R114" s="67">
        <v>259577.90196538699</v>
      </c>
      <c r="S114" s="67">
        <v>5751.9439673543302</v>
      </c>
      <c r="T114" s="70">
        <v>270590.40538475133</v>
      </c>
      <c r="U114" s="71">
        <v>33295.519640815248</v>
      </c>
      <c r="V114" s="67">
        <v>4039.7461403108264</v>
      </c>
      <c r="W114" s="72">
        <v>51686.148804152734</v>
      </c>
      <c r="X114" s="73">
        <v>1020670.6069737443</v>
      </c>
      <c r="Y114" s="74">
        <v>76465.815371534773</v>
      </c>
      <c r="AA114" s="27"/>
      <c r="AB114" s="27"/>
    </row>
    <row r="115" spans="1:57" ht="21.6" customHeight="1">
      <c r="A115" s="100">
        <v>41699</v>
      </c>
      <c r="B115" s="67">
        <v>4677.8088589876961</v>
      </c>
      <c r="C115" s="67">
        <v>35347.830840093993</v>
      </c>
      <c r="D115" s="67">
        <v>15103.693457069929</v>
      </c>
      <c r="E115" s="68">
        <v>55129.333156151617</v>
      </c>
      <c r="F115" s="67">
        <v>236486.71607347639</v>
      </c>
      <c r="G115" s="67">
        <v>9679.4603381679699</v>
      </c>
      <c r="H115" s="67">
        <v>60272.620452496441</v>
      </c>
      <c r="I115" s="67">
        <v>404.76557631137359</v>
      </c>
      <c r="J115" s="67">
        <v>255697.16750234505</v>
      </c>
      <c r="K115" s="68">
        <v>562540.72994279722</v>
      </c>
      <c r="L115" s="69">
        <v>19891.185917170846</v>
      </c>
      <c r="M115" s="67">
        <v>41404.786531058096</v>
      </c>
      <c r="N115" s="67">
        <v>0</v>
      </c>
      <c r="O115" s="68">
        <v>61295.972448228946</v>
      </c>
      <c r="P115" s="67">
        <v>662.00819439999987</v>
      </c>
      <c r="Q115" s="67">
        <v>4542.2501521800004</v>
      </c>
      <c r="R115" s="67">
        <v>260030.06550859928</v>
      </c>
      <c r="S115" s="67">
        <v>5781.0270268888817</v>
      </c>
      <c r="T115" s="70">
        <v>271015.35088206816</v>
      </c>
      <c r="U115" s="71">
        <v>31751.160609195824</v>
      </c>
      <c r="V115" s="67">
        <v>6125.4585455618308</v>
      </c>
      <c r="W115" s="72">
        <v>48191.781848586528</v>
      </c>
      <c r="X115" s="73">
        <v>1036049.7874325902</v>
      </c>
      <c r="Y115" s="74">
        <v>84296.050950388628</v>
      </c>
      <c r="AA115" s="27"/>
      <c r="AB115" s="27"/>
    </row>
    <row r="116" spans="1:57" ht="21.6" customHeight="1">
      <c r="A116" s="100">
        <v>41730</v>
      </c>
      <c r="B116" s="67">
        <v>5001.6165995124438</v>
      </c>
      <c r="C116" s="67">
        <v>34975.195226555348</v>
      </c>
      <c r="D116" s="67">
        <v>15651.557001741576</v>
      </c>
      <c r="E116" s="68">
        <v>55628.368827809369</v>
      </c>
      <c r="F116" s="67">
        <v>224785.39700616617</v>
      </c>
      <c r="G116" s="67">
        <v>6751.4183300266086</v>
      </c>
      <c r="H116" s="67">
        <v>58895.977357063566</v>
      </c>
      <c r="I116" s="67">
        <v>532.92622258742745</v>
      </c>
      <c r="J116" s="67">
        <v>264694.90196888958</v>
      </c>
      <c r="K116" s="68">
        <v>555660.62088473327</v>
      </c>
      <c r="L116" s="69">
        <v>19385.555067877907</v>
      </c>
      <c r="M116" s="67">
        <v>44219.705902657792</v>
      </c>
      <c r="N116" s="67">
        <v>0</v>
      </c>
      <c r="O116" s="68">
        <v>63605.260970535703</v>
      </c>
      <c r="P116" s="67">
        <v>638.91066726999986</v>
      </c>
      <c r="Q116" s="67">
        <v>4475.2051822949998</v>
      </c>
      <c r="R116" s="67">
        <v>258880.05013901339</v>
      </c>
      <c r="S116" s="67">
        <v>6104.2650248939344</v>
      </c>
      <c r="T116" s="70">
        <v>270098.43101347232</v>
      </c>
      <c r="U116" s="71">
        <v>31689.688584023053</v>
      </c>
      <c r="V116" s="67">
        <v>4915.7592953834283</v>
      </c>
      <c r="W116" s="72">
        <v>51535.431043000914</v>
      </c>
      <c r="X116" s="73">
        <v>1033133.560618958</v>
      </c>
      <c r="Y116" s="74">
        <v>87831.740264898981</v>
      </c>
      <c r="AA116" s="27"/>
      <c r="AB116" s="27"/>
    </row>
    <row r="117" spans="1:57" ht="21.6" customHeight="1">
      <c r="A117" s="100">
        <v>41760</v>
      </c>
      <c r="B117" s="67">
        <v>4284.2831568149759</v>
      </c>
      <c r="C117" s="67">
        <v>36200.592122623988</v>
      </c>
      <c r="D117" s="67">
        <v>16872.746480860293</v>
      </c>
      <c r="E117" s="68">
        <v>57357.621760299255</v>
      </c>
      <c r="F117" s="67">
        <v>195777.90346106852</v>
      </c>
      <c r="G117" s="67">
        <v>7457.2671456919497</v>
      </c>
      <c r="H117" s="67">
        <v>63157.735522620926</v>
      </c>
      <c r="I117" s="67">
        <v>462.37334705635686</v>
      </c>
      <c r="J117" s="67">
        <v>270641.87205841206</v>
      </c>
      <c r="K117" s="68">
        <v>537497.15153484978</v>
      </c>
      <c r="L117" s="69">
        <v>19449.203798030103</v>
      </c>
      <c r="M117" s="67">
        <v>45829.315121733198</v>
      </c>
      <c r="N117" s="67">
        <v>0</v>
      </c>
      <c r="O117" s="68">
        <v>65278.518919763301</v>
      </c>
      <c r="P117" s="67">
        <v>629.68270240000004</v>
      </c>
      <c r="Q117" s="67">
        <v>4103.0691505200011</v>
      </c>
      <c r="R117" s="67">
        <v>256877.68471434969</v>
      </c>
      <c r="S117" s="67">
        <v>6113.097089343506</v>
      </c>
      <c r="T117" s="70">
        <v>267723.5336566132</v>
      </c>
      <c r="U117" s="71">
        <v>35159.629754696762</v>
      </c>
      <c r="V117" s="67">
        <v>4519.9698590793578</v>
      </c>
      <c r="W117" s="72">
        <v>50599.316390320753</v>
      </c>
      <c r="X117" s="73">
        <v>1018135.7418756223</v>
      </c>
      <c r="Y117" s="74">
        <v>92313.545399901574</v>
      </c>
      <c r="AA117" s="27"/>
      <c r="AB117" s="27"/>
    </row>
    <row r="118" spans="1:57" ht="21.6" customHeight="1">
      <c r="A118" s="100">
        <v>41791</v>
      </c>
      <c r="B118" s="67">
        <v>4659.0554516293196</v>
      </c>
      <c r="C118" s="67">
        <v>35450.801770102997</v>
      </c>
      <c r="D118" s="67">
        <v>17010.5318632323</v>
      </c>
      <c r="E118" s="68">
        <v>57120.389084964612</v>
      </c>
      <c r="F118" s="67">
        <v>189045.37336056825</v>
      </c>
      <c r="G118" s="67">
        <v>10369.533545288798</v>
      </c>
      <c r="H118" s="67">
        <v>62255.367329174507</v>
      </c>
      <c r="I118" s="67">
        <v>456.95772599887545</v>
      </c>
      <c r="J118" s="67">
        <v>271001.10262459249</v>
      </c>
      <c r="K118" s="68">
        <v>533128.33458562288</v>
      </c>
      <c r="L118" s="69">
        <v>19819.410237617558</v>
      </c>
      <c r="M118" s="67">
        <v>47476.458302434759</v>
      </c>
      <c r="N118" s="67">
        <v>0</v>
      </c>
      <c r="O118" s="68">
        <v>67295.868540052325</v>
      </c>
      <c r="P118" s="67">
        <v>650.40999287</v>
      </c>
      <c r="Q118" s="67">
        <v>4066.5693370800013</v>
      </c>
      <c r="R118" s="67">
        <v>260505.65980676812</v>
      </c>
      <c r="S118" s="67">
        <v>2822.3301723813711</v>
      </c>
      <c r="T118" s="70">
        <v>268044.96930909948</v>
      </c>
      <c r="U118" s="71">
        <v>34493.732392353057</v>
      </c>
      <c r="V118" s="67">
        <v>3610.9673657993299</v>
      </c>
      <c r="W118" s="72">
        <v>50028.784782582959</v>
      </c>
      <c r="X118" s="73">
        <v>1013723.0460604746</v>
      </c>
      <c r="Y118" s="74">
        <v>97965.217452960336</v>
      </c>
      <c r="AA118" s="27"/>
      <c r="AB118" s="27"/>
    </row>
    <row r="119" spans="1:57" ht="21.6" customHeight="1">
      <c r="A119" s="100">
        <v>41821</v>
      </c>
      <c r="B119" s="67">
        <v>5158.9866176597716</v>
      </c>
      <c r="C119" s="67">
        <v>37422.462011476397</v>
      </c>
      <c r="D119" s="67">
        <v>15704.911478740391</v>
      </c>
      <c r="E119" s="68">
        <v>58286.360107876557</v>
      </c>
      <c r="F119" s="67">
        <v>206155.51745140454</v>
      </c>
      <c r="G119" s="67">
        <v>11380.261462772494</v>
      </c>
      <c r="H119" s="67">
        <v>66761.815542407014</v>
      </c>
      <c r="I119" s="67">
        <v>524.036182703431</v>
      </c>
      <c r="J119" s="67">
        <v>263286.65347439225</v>
      </c>
      <c r="K119" s="68">
        <v>548108.28411367978</v>
      </c>
      <c r="L119" s="69">
        <v>18505.119341124726</v>
      </c>
      <c r="M119" s="67">
        <v>47845.158066684016</v>
      </c>
      <c r="N119" s="67">
        <v>0</v>
      </c>
      <c r="O119" s="68">
        <v>66350.277407808739</v>
      </c>
      <c r="P119" s="67">
        <v>614.80640303999985</v>
      </c>
      <c r="Q119" s="67">
        <v>4102.7702037600002</v>
      </c>
      <c r="R119" s="67">
        <v>259480.43962487776</v>
      </c>
      <c r="S119" s="67">
        <v>2757.9693064837793</v>
      </c>
      <c r="T119" s="70">
        <v>266955.98553816153</v>
      </c>
      <c r="U119" s="71">
        <v>34558.3131155917</v>
      </c>
      <c r="V119" s="67">
        <v>5364.8964200236633</v>
      </c>
      <c r="W119" s="72">
        <v>50825.090472658238</v>
      </c>
      <c r="X119" s="73">
        <v>1030449.2071758001</v>
      </c>
      <c r="Y119" s="74">
        <v>87726.859449611686</v>
      </c>
      <c r="AA119" s="27"/>
      <c r="AB119" s="27"/>
    </row>
    <row r="120" spans="1:57" ht="21.6" customHeight="1">
      <c r="A120" s="100">
        <v>41852</v>
      </c>
      <c r="B120" s="67">
        <v>4783.9330257040938</v>
      </c>
      <c r="C120" s="67">
        <v>39205.599398618615</v>
      </c>
      <c r="D120" s="67">
        <v>14073.94859628893</v>
      </c>
      <c r="E120" s="68">
        <v>58063.481020611638</v>
      </c>
      <c r="F120" s="67">
        <v>210646.33906666574</v>
      </c>
      <c r="G120" s="67">
        <v>10833.163781597261</v>
      </c>
      <c r="H120" s="67">
        <v>67261.901229396215</v>
      </c>
      <c r="I120" s="67">
        <v>489.15980662670495</v>
      </c>
      <c r="J120" s="67">
        <v>268822.20049978665</v>
      </c>
      <c r="K120" s="68">
        <v>558052.76438407251</v>
      </c>
      <c r="L120" s="69">
        <v>19092.051607781948</v>
      </c>
      <c r="M120" s="67">
        <v>47479.913957568693</v>
      </c>
      <c r="N120" s="67">
        <v>0</v>
      </c>
      <c r="O120" s="68">
        <v>66571.965565350634</v>
      </c>
      <c r="P120" s="67">
        <v>595.15408637000007</v>
      </c>
      <c r="Q120" s="67">
        <v>4004.9184446100007</v>
      </c>
      <c r="R120" s="67">
        <v>257807.28886094718</v>
      </c>
      <c r="S120" s="67">
        <v>2778.8037777058048</v>
      </c>
      <c r="T120" s="70">
        <v>265186.16516963299</v>
      </c>
      <c r="U120" s="71">
        <v>37320.369150139006</v>
      </c>
      <c r="V120" s="67">
        <v>3901.5552625953073</v>
      </c>
      <c r="W120" s="72">
        <v>54103.691203704548</v>
      </c>
      <c r="X120" s="73">
        <v>1043199.9917561066</v>
      </c>
      <c r="Y120" s="74">
        <v>94191.093106427041</v>
      </c>
      <c r="AA120" s="27"/>
      <c r="AB120" s="27"/>
    </row>
    <row r="121" spans="1:57" ht="9.75" customHeight="1" thickBot="1">
      <c r="A121" s="102"/>
      <c r="B121" s="28"/>
      <c r="C121" s="29"/>
      <c r="D121" s="29"/>
      <c r="E121" s="30"/>
      <c r="F121" s="31"/>
      <c r="G121" s="29"/>
      <c r="H121" s="29"/>
      <c r="I121" s="29"/>
      <c r="J121" s="29"/>
      <c r="K121" s="30"/>
      <c r="L121" s="31"/>
      <c r="M121" s="29"/>
      <c r="N121" s="29"/>
      <c r="O121" s="30"/>
      <c r="P121" s="31"/>
      <c r="Q121" s="29"/>
      <c r="R121" s="29"/>
      <c r="S121" s="29"/>
      <c r="T121" s="30"/>
      <c r="U121" s="32"/>
      <c r="V121" s="28"/>
      <c r="W121" s="33"/>
      <c r="X121" s="34"/>
      <c r="Y121" s="35"/>
    </row>
    <row r="122" spans="1:57" ht="17.100000000000001" customHeight="1" thickTop="1">
      <c r="A122" s="36" t="s">
        <v>54</v>
      </c>
      <c r="K122" s="37" t="s">
        <v>55</v>
      </c>
      <c r="L122" s="38"/>
      <c r="N122" s="11"/>
      <c r="O122" s="38"/>
      <c r="R122" s="36"/>
      <c r="S122" s="11"/>
      <c r="U122" s="11"/>
      <c r="V122" s="11"/>
      <c r="W122" s="39"/>
      <c r="X122" s="11"/>
    </row>
    <row r="123" spans="1:57" ht="17.100000000000001" customHeight="1">
      <c r="A123" s="36" t="s">
        <v>56</v>
      </c>
      <c r="K123" s="40" t="s">
        <v>57</v>
      </c>
      <c r="L123" s="38"/>
      <c r="N123" s="11"/>
      <c r="O123" s="38"/>
      <c r="R123" s="36"/>
      <c r="S123" s="11"/>
      <c r="U123" s="11"/>
      <c r="V123" s="11"/>
      <c r="W123" s="39"/>
      <c r="X123" s="11"/>
      <c r="Z123" s="11"/>
      <c r="AA123" s="11"/>
      <c r="AB123" s="11"/>
      <c r="AC123" s="11"/>
      <c r="AD123" s="11"/>
      <c r="AE123" s="11"/>
    </row>
    <row r="124" spans="1:57" ht="17.100000000000001" customHeight="1">
      <c r="A124" s="41" t="s">
        <v>58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42"/>
      <c r="N124" s="11"/>
      <c r="O124" s="11"/>
      <c r="P124" s="43"/>
      <c r="Q124" s="11"/>
      <c r="R124" s="11"/>
      <c r="S124" s="11"/>
      <c r="T124" s="11"/>
      <c r="U124" s="11"/>
      <c r="V124" s="11"/>
      <c r="W124" s="11"/>
      <c r="X124" s="11"/>
      <c r="Y124" s="11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</row>
    <row r="125" spans="1:57" ht="17.100000000000001" customHeight="1">
      <c r="A125" s="4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42"/>
      <c r="N125" s="11"/>
      <c r="O125" s="11"/>
      <c r="P125" s="43"/>
      <c r="Q125" s="11"/>
      <c r="R125" s="11"/>
      <c r="S125" s="11"/>
      <c r="T125" s="11"/>
      <c r="U125" s="11"/>
      <c r="V125" s="11"/>
      <c r="W125" s="11"/>
      <c r="X125" s="11"/>
      <c r="Y125" s="11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</row>
    <row r="126" spans="1:57" ht="17.100000000000001" customHeight="1">
      <c r="A126" s="45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</row>
    <row r="127" spans="1:57" ht="17.100000000000001" customHeight="1">
      <c r="A127" s="167" t="s">
        <v>86</v>
      </c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42"/>
      <c r="T127" s="11"/>
      <c r="U127" s="11"/>
      <c r="V127" s="11"/>
      <c r="W127" s="11"/>
      <c r="X127" s="11"/>
      <c r="Y127" s="11"/>
    </row>
    <row r="128" spans="1:57" ht="17.100000000000001" customHeight="1" thickBot="1">
      <c r="R128" s="154" t="s">
        <v>0</v>
      </c>
      <c r="Y128" s="44"/>
      <c r="Z128" s="11"/>
      <c r="AA128" s="11"/>
      <c r="AB128" s="11"/>
      <c r="AC128" s="11"/>
      <c r="AD128" s="11"/>
      <c r="AE128" s="11"/>
    </row>
    <row r="129" spans="1:25" ht="17.100000000000001" customHeight="1" thickTop="1" thickBot="1">
      <c r="A129" s="96" t="s">
        <v>1</v>
      </c>
      <c r="B129" s="46" t="s">
        <v>59</v>
      </c>
      <c r="C129" s="106" t="s">
        <v>60</v>
      </c>
      <c r="D129" s="106"/>
      <c r="E129" s="106"/>
      <c r="F129" s="106"/>
      <c r="G129" s="107"/>
      <c r="H129" s="135" t="s">
        <v>19</v>
      </c>
      <c r="I129" s="135" t="s">
        <v>61</v>
      </c>
      <c r="J129" s="135" t="s">
        <v>62</v>
      </c>
      <c r="K129" s="168" t="s">
        <v>63</v>
      </c>
      <c r="L129" s="169"/>
      <c r="M129" s="135" t="s">
        <v>22</v>
      </c>
      <c r="N129" s="135" t="s">
        <v>64</v>
      </c>
      <c r="O129" s="136" t="s">
        <v>65</v>
      </c>
      <c r="P129" s="137" t="s">
        <v>9</v>
      </c>
      <c r="Q129" s="135" t="s">
        <v>27</v>
      </c>
      <c r="R129" s="136" t="s">
        <v>48</v>
      </c>
      <c r="S129" s="11"/>
      <c r="T129" s="11"/>
      <c r="U129" s="11"/>
      <c r="V129" s="11"/>
      <c r="W129" s="11"/>
      <c r="X129" s="11"/>
      <c r="Y129" s="11"/>
    </row>
    <row r="130" spans="1:25" ht="17.100000000000001" customHeight="1">
      <c r="A130" s="97" t="s">
        <v>10</v>
      </c>
      <c r="B130" s="47" t="s">
        <v>39</v>
      </c>
      <c r="C130" s="138" t="s">
        <v>66</v>
      </c>
      <c r="D130" s="139" t="s">
        <v>67</v>
      </c>
      <c r="E130" s="139" t="s">
        <v>68</v>
      </c>
      <c r="F130" s="139" t="s">
        <v>16</v>
      </c>
      <c r="G130" s="140" t="s">
        <v>14</v>
      </c>
      <c r="H130" s="141" t="s">
        <v>69</v>
      </c>
      <c r="I130" s="141" t="s">
        <v>62</v>
      </c>
      <c r="J130" s="141" t="s">
        <v>70</v>
      </c>
      <c r="K130" s="138" t="s">
        <v>42</v>
      </c>
      <c r="L130" s="139" t="s">
        <v>42</v>
      </c>
      <c r="M130" s="141" t="s">
        <v>71</v>
      </c>
      <c r="N130" s="141" t="s">
        <v>72</v>
      </c>
      <c r="O130" s="142" t="s">
        <v>73</v>
      </c>
      <c r="P130" s="143" t="s">
        <v>74</v>
      </c>
      <c r="Q130" s="141" t="s">
        <v>75</v>
      </c>
      <c r="R130" s="142" t="s">
        <v>36</v>
      </c>
    </row>
    <row r="131" spans="1:25" ht="17.100000000000001" customHeight="1">
      <c r="A131" s="97" t="s">
        <v>28</v>
      </c>
      <c r="B131" s="47" t="s">
        <v>76</v>
      </c>
      <c r="C131" s="144"/>
      <c r="D131" s="145"/>
      <c r="E131" s="145"/>
      <c r="F131" s="145" t="s">
        <v>77</v>
      </c>
      <c r="G131" s="146"/>
      <c r="H131" s="141"/>
      <c r="I131" s="141"/>
      <c r="J131" s="141" t="s">
        <v>13</v>
      </c>
      <c r="K131" s="144" t="s">
        <v>29</v>
      </c>
      <c r="L131" s="145" t="s">
        <v>49</v>
      </c>
      <c r="M131" s="141"/>
      <c r="N131" s="141"/>
      <c r="O131" s="142"/>
      <c r="P131" s="143" t="s">
        <v>78</v>
      </c>
      <c r="Q131" s="141"/>
      <c r="R131" s="142"/>
    </row>
    <row r="132" spans="1:25" ht="17.100000000000001" customHeight="1">
      <c r="A132" s="98" t="s">
        <v>36</v>
      </c>
      <c r="B132" s="95"/>
      <c r="C132" s="147"/>
      <c r="D132" s="148"/>
      <c r="E132" s="148"/>
      <c r="F132" s="148" t="s">
        <v>79</v>
      </c>
      <c r="G132" s="149"/>
      <c r="H132" s="150"/>
      <c r="I132" s="150"/>
      <c r="J132" s="150" t="s">
        <v>31</v>
      </c>
      <c r="K132" s="151" t="s">
        <v>31</v>
      </c>
      <c r="L132" s="147"/>
      <c r="M132" s="150"/>
      <c r="N132" s="150"/>
      <c r="O132" s="152"/>
      <c r="P132" s="153"/>
      <c r="Q132" s="150"/>
      <c r="R132" s="152"/>
    </row>
    <row r="133" spans="1:25" ht="17.100000000000001" hidden="1" customHeight="1">
      <c r="A133" s="98"/>
      <c r="B133" s="48"/>
      <c r="C133" s="49"/>
      <c r="D133" s="50"/>
      <c r="E133" s="50"/>
      <c r="F133" s="50"/>
      <c r="G133" s="51"/>
      <c r="H133" s="52"/>
      <c r="I133" s="52"/>
      <c r="J133" s="52"/>
      <c r="K133" s="53"/>
      <c r="L133" s="50"/>
      <c r="M133" s="52"/>
      <c r="N133" s="52"/>
      <c r="O133" s="54"/>
      <c r="P133" s="48"/>
      <c r="Q133" s="52"/>
      <c r="R133" s="54"/>
    </row>
    <row r="134" spans="1:25" ht="17.100000000000001" hidden="1" customHeight="1">
      <c r="A134" s="99"/>
      <c r="B134" s="55"/>
      <c r="C134" s="3"/>
      <c r="D134" s="4"/>
      <c r="E134" s="4"/>
      <c r="F134" s="4"/>
      <c r="G134" s="5"/>
      <c r="H134" s="56"/>
      <c r="I134" s="56"/>
      <c r="J134" s="56"/>
      <c r="K134" s="6"/>
      <c r="L134" s="4"/>
      <c r="M134" s="56"/>
      <c r="N134" s="56"/>
      <c r="O134" s="57"/>
      <c r="P134" s="55"/>
      <c r="Q134" s="56"/>
      <c r="R134" s="58"/>
    </row>
    <row r="135" spans="1:25" ht="17.100000000000001" hidden="1" customHeight="1">
      <c r="A135" s="100">
        <v>38507</v>
      </c>
      <c r="B135" s="5">
        <v>33314.3296652313</v>
      </c>
      <c r="C135" s="3">
        <f>12403.7541621657+137.783</f>
        <v>12541.5371621657</v>
      </c>
      <c r="D135" s="3">
        <f>63359.1606115899+1330.64</f>
        <v>64689.800611589897</v>
      </c>
      <c r="E135" s="4">
        <f>46898.3281212962+49.348</f>
        <v>46947.676121296201</v>
      </c>
      <c r="F135" s="3">
        <v>185530.59383451584</v>
      </c>
      <c r="G135" s="5">
        <f>SUM(C135:F135)</f>
        <v>309709.60772956762</v>
      </c>
      <c r="H135" s="55">
        <v>294.13099999999997</v>
      </c>
      <c r="I135" s="55">
        <v>176.06079</v>
      </c>
      <c r="J135" s="59">
        <v>1824.9484996299898</v>
      </c>
      <c r="K135" s="6">
        <v>534.96565491799993</v>
      </c>
      <c r="L135" s="4">
        <v>44451.889366543561</v>
      </c>
      <c r="M135" s="56">
        <v>233.75249338</v>
      </c>
      <c r="N135" s="11">
        <v>26172.337258578093</v>
      </c>
      <c r="O135" s="60">
        <f>B135+G135+H135+I135+J135+K135+L135+M135+N135</f>
        <v>416712.02245784854</v>
      </c>
      <c r="P135" s="55">
        <v>1386.595668385</v>
      </c>
      <c r="Q135" s="56">
        <v>7129.5542757148251</v>
      </c>
      <c r="R135" s="58">
        <v>23605.773775925765</v>
      </c>
    </row>
    <row r="136" spans="1:25" ht="17.100000000000001" hidden="1" customHeight="1">
      <c r="A136" s="100">
        <v>38537</v>
      </c>
      <c r="B136" s="5">
        <v>35655.840129182223</v>
      </c>
      <c r="C136" s="3">
        <f>12403.7318402061+120.368</f>
        <v>12524.0998402061</v>
      </c>
      <c r="D136" s="3">
        <f>63550.0828963899+1150.549</f>
        <v>64700.631896389896</v>
      </c>
      <c r="E136" s="4">
        <f>43427.00470713+48.348</f>
        <v>43475.352707129998</v>
      </c>
      <c r="F136" s="3">
        <v>172578.70953205152</v>
      </c>
      <c r="G136" s="5">
        <f>SUM(C136:F136)</f>
        <v>293278.79397577752</v>
      </c>
      <c r="H136" s="55">
        <v>439.52199999999999</v>
      </c>
      <c r="I136" s="55">
        <v>256.65156100000002</v>
      </c>
      <c r="J136" s="59">
        <v>1965.37868288</v>
      </c>
      <c r="K136" s="6">
        <v>543.55635719600002</v>
      </c>
      <c r="L136" s="4">
        <v>43598.200048683779</v>
      </c>
      <c r="M136" s="56">
        <v>197.56938764999998</v>
      </c>
      <c r="N136" s="11">
        <v>24349.856048317906</v>
      </c>
      <c r="O136" s="60">
        <f>B136+G136+H136+I136+J136+K136+L136+M136+N136</f>
        <v>400285.36819068744</v>
      </c>
      <c r="P136" s="55">
        <v>1212.9483919088393</v>
      </c>
      <c r="Q136" s="56">
        <v>6586.7872792642711</v>
      </c>
      <c r="R136" s="58">
        <v>24238.623600216506</v>
      </c>
    </row>
    <row r="137" spans="1:25" ht="17.100000000000001" hidden="1" customHeight="1">
      <c r="A137" s="100">
        <v>38568</v>
      </c>
      <c r="B137" s="5">
        <v>34807.926521993882</v>
      </c>
      <c r="C137" s="3">
        <v>12270.817540330001</v>
      </c>
      <c r="D137" s="3">
        <v>65173.569934319996</v>
      </c>
      <c r="E137" s="4">
        <v>44538.826833970001</v>
      </c>
      <c r="F137" s="3">
        <v>174702.33705945779</v>
      </c>
      <c r="G137" s="5">
        <v>296685.55136807775</v>
      </c>
      <c r="H137" s="55">
        <v>443.97899999999998</v>
      </c>
      <c r="I137" s="55">
        <v>207.467126107642</v>
      </c>
      <c r="J137" s="59">
        <v>2024.9421581700001</v>
      </c>
      <c r="K137" s="6">
        <v>767.93342603415795</v>
      </c>
      <c r="L137" s="4">
        <v>47846.490397179819</v>
      </c>
      <c r="M137" s="56">
        <v>187.29691399999999</v>
      </c>
      <c r="N137" s="11">
        <v>30819.523098918944</v>
      </c>
      <c r="O137" s="60">
        <v>413791.1100104822</v>
      </c>
      <c r="P137" s="55">
        <v>618.3953475774</v>
      </c>
      <c r="Q137" s="56">
        <v>7438.0409352728529</v>
      </c>
      <c r="R137" s="58">
        <v>24823.17850991038</v>
      </c>
    </row>
    <row r="138" spans="1:25" ht="17.100000000000001" hidden="1" customHeight="1">
      <c r="A138" s="100">
        <v>38599</v>
      </c>
      <c r="B138" s="5">
        <v>34679.337280858068</v>
      </c>
      <c r="C138" s="3">
        <v>13133.051838309999</v>
      </c>
      <c r="D138" s="3">
        <v>65814.825229919996</v>
      </c>
      <c r="E138" s="4">
        <v>45604.084845470003</v>
      </c>
      <c r="F138" s="3">
        <v>168539.09622266487</v>
      </c>
      <c r="G138" s="5">
        <v>293091.05813636485</v>
      </c>
      <c r="H138" s="55">
        <v>471.721</v>
      </c>
      <c r="I138" s="55">
        <v>498.23988800000001</v>
      </c>
      <c r="J138" s="59">
        <v>1941.948607</v>
      </c>
      <c r="K138" s="6">
        <v>376.61374038959997</v>
      </c>
      <c r="L138" s="4">
        <v>70186.567670441116</v>
      </c>
      <c r="M138" s="56">
        <v>299.35067511</v>
      </c>
      <c r="N138" s="11">
        <v>29807.131427826018</v>
      </c>
      <c r="O138" s="60">
        <v>431351.96842598967</v>
      </c>
      <c r="P138" s="55">
        <v>831.60307686940007</v>
      </c>
      <c r="Q138" s="56">
        <v>8289.9490468058011</v>
      </c>
      <c r="R138" s="58">
        <v>24860.211941645201</v>
      </c>
    </row>
    <row r="139" spans="1:25" ht="17.100000000000001" hidden="1" customHeight="1">
      <c r="A139" s="100">
        <v>38629</v>
      </c>
      <c r="B139" s="5">
        <v>34949.918854685537</v>
      </c>
      <c r="C139" s="3">
        <v>13177.965172479997</v>
      </c>
      <c r="D139" s="3">
        <v>65220.554194400014</v>
      </c>
      <c r="E139" s="4">
        <v>46809.53954939</v>
      </c>
      <c r="F139" s="3">
        <v>169555.64450865064</v>
      </c>
      <c r="G139" s="5">
        <v>294763.70342492068</v>
      </c>
      <c r="H139" s="55">
        <v>410.94436300000001</v>
      </c>
      <c r="I139" s="55">
        <v>637.72974366666665</v>
      </c>
      <c r="J139" s="59">
        <v>1919.1523198299999</v>
      </c>
      <c r="K139" s="6">
        <v>345.63559025706667</v>
      </c>
      <c r="L139" s="4">
        <v>68994.12984421193</v>
      </c>
      <c r="M139" s="56">
        <v>188.41700259999999</v>
      </c>
      <c r="N139" s="11">
        <v>28956.235910349227</v>
      </c>
      <c r="O139" s="60">
        <v>431165.8670535211</v>
      </c>
      <c r="P139" s="55">
        <v>827.45719163144372</v>
      </c>
      <c r="Q139" s="56">
        <v>7338.4225083410975</v>
      </c>
      <c r="R139" s="58">
        <v>26421.413142311201</v>
      </c>
    </row>
    <row r="140" spans="1:25" ht="17.100000000000001" hidden="1" customHeight="1">
      <c r="A140" s="100">
        <v>38660</v>
      </c>
      <c r="B140" s="5">
        <v>34569.799230259065</v>
      </c>
      <c r="C140" s="3">
        <v>13508.101885370001</v>
      </c>
      <c r="D140" s="3">
        <v>65724.891629670004</v>
      </c>
      <c r="E140" s="4">
        <v>48167.1976122958</v>
      </c>
      <c r="F140" s="3">
        <v>187200.09959854669</v>
      </c>
      <c r="G140" s="5">
        <v>314600.29072588251</v>
      </c>
      <c r="H140" s="55">
        <v>574.05638999999996</v>
      </c>
      <c r="I140" s="55">
        <v>797.50450000000001</v>
      </c>
      <c r="J140" s="59">
        <v>1909.2033610999999</v>
      </c>
      <c r="K140" s="6">
        <v>979.66696502100001</v>
      </c>
      <c r="L140" s="4">
        <v>64551.397934147477</v>
      </c>
      <c r="M140" s="56">
        <v>171.91533527000001</v>
      </c>
      <c r="N140" s="11">
        <v>32647.344193514655</v>
      </c>
      <c r="O140" s="60">
        <v>450801.17863519466</v>
      </c>
      <c r="P140" s="55">
        <v>856.7</v>
      </c>
      <c r="Q140" s="56">
        <v>7216.3</v>
      </c>
      <c r="R140" s="58">
        <v>27579.4</v>
      </c>
    </row>
    <row r="141" spans="1:25" ht="17.100000000000001" hidden="1" customHeight="1">
      <c r="A141" s="100">
        <v>38690</v>
      </c>
      <c r="B141" s="5">
        <v>34574.420254218647</v>
      </c>
      <c r="C141" s="3">
        <v>14110.53589809</v>
      </c>
      <c r="D141" s="3">
        <v>67501.420431265593</v>
      </c>
      <c r="E141" s="4">
        <v>47244.470643932567</v>
      </c>
      <c r="F141" s="3">
        <v>174181.71096754924</v>
      </c>
      <c r="G141" s="5">
        <v>303038.13794083742</v>
      </c>
      <c r="H141" s="55">
        <v>1010.2077939825701</v>
      </c>
      <c r="I141" s="55">
        <v>1437.3346373766665</v>
      </c>
      <c r="J141" s="59">
        <v>1987.4868184100001</v>
      </c>
      <c r="K141" s="6">
        <v>1076.5130019999999</v>
      </c>
      <c r="L141" s="4">
        <v>64852.58950334743</v>
      </c>
      <c r="M141" s="56">
        <v>166.07655534</v>
      </c>
      <c r="N141" s="11">
        <v>31652.435671702529</v>
      </c>
      <c r="O141" s="60">
        <v>439795.20217721525</v>
      </c>
      <c r="P141" s="55">
        <v>928.4</v>
      </c>
      <c r="Q141" s="56">
        <v>7948.1</v>
      </c>
      <c r="R141" s="58">
        <v>28045.599999999999</v>
      </c>
    </row>
    <row r="142" spans="1:25" ht="17.100000000000001" hidden="1" customHeight="1">
      <c r="A142" s="100">
        <v>38721</v>
      </c>
      <c r="B142" s="5">
        <v>36924.35446157265</v>
      </c>
      <c r="C142" s="3">
        <v>13983.074644281842</v>
      </c>
      <c r="D142" s="3">
        <v>68332.636517339997</v>
      </c>
      <c r="E142" s="4">
        <v>47491.847798671755</v>
      </c>
      <c r="F142" s="3">
        <v>176916.80491587555</v>
      </c>
      <c r="G142" s="5">
        <v>306724.36387616914</v>
      </c>
      <c r="H142" s="55">
        <v>503.04685326176002</v>
      </c>
      <c r="I142" s="55">
        <v>2070.0501545390002</v>
      </c>
      <c r="J142" s="59">
        <v>1888.4039616300001</v>
      </c>
      <c r="K142" s="6">
        <v>158.27166600000001</v>
      </c>
      <c r="L142" s="4">
        <v>60758.515065852342</v>
      </c>
      <c r="M142" s="56">
        <v>183.78642453000001</v>
      </c>
      <c r="N142" s="11">
        <v>31387.622715742345</v>
      </c>
      <c r="O142" s="60">
        <v>440598.41517929721</v>
      </c>
      <c r="P142" s="55">
        <v>1077.9000000000001</v>
      </c>
      <c r="Q142" s="56">
        <v>6275.4</v>
      </c>
      <c r="R142" s="58">
        <v>27917.4</v>
      </c>
    </row>
    <row r="143" spans="1:25" ht="17.100000000000001" hidden="1" customHeight="1">
      <c r="A143" s="100">
        <v>38752</v>
      </c>
      <c r="B143" s="5">
        <v>36627.104248475021</v>
      </c>
      <c r="C143" s="3">
        <v>12790.41216901</v>
      </c>
      <c r="D143" s="3">
        <v>70087.675198149984</v>
      </c>
      <c r="E143" s="4">
        <v>48122.885505840008</v>
      </c>
      <c r="F143" s="3">
        <v>203185.96320741251</v>
      </c>
      <c r="G143" s="5">
        <v>334186.93608041247</v>
      </c>
      <c r="H143" s="55">
        <v>497.67116764000002</v>
      </c>
      <c r="I143" s="55">
        <v>1036.3906663333332</v>
      </c>
      <c r="J143" s="59">
        <v>1878.2635167999999</v>
      </c>
      <c r="K143" s="6">
        <v>123.572222</v>
      </c>
      <c r="L143" s="4">
        <v>61300.669975414079</v>
      </c>
      <c r="M143" s="56">
        <v>237.19258668999998</v>
      </c>
      <c r="N143" s="11">
        <v>31760.560316088995</v>
      </c>
      <c r="O143" s="60">
        <v>467648.36077985395</v>
      </c>
      <c r="P143" s="55">
        <v>1099.9000000000001</v>
      </c>
      <c r="Q143" s="56">
        <v>6848.2</v>
      </c>
      <c r="R143" s="58">
        <v>27361.3</v>
      </c>
    </row>
    <row r="144" spans="1:25" ht="17.100000000000001" hidden="1" customHeight="1">
      <c r="A144" s="100">
        <v>38780</v>
      </c>
      <c r="B144" s="5">
        <v>36958.36487863915</v>
      </c>
      <c r="C144" s="3">
        <v>12805.844599700002</v>
      </c>
      <c r="D144" s="3">
        <v>69688.856829174372</v>
      </c>
      <c r="E144" s="4">
        <v>49522.178670157497</v>
      </c>
      <c r="F144" s="3">
        <v>205318.67478298573</v>
      </c>
      <c r="G144" s="5">
        <v>337335.5548820176</v>
      </c>
      <c r="H144" s="55">
        <v>666.22069099999999</v>
      </c>
      <c r="I144" s="55">
        <v>1191.648193</v>
      </c>
      <c r="J144" s="59">
        <v>1783.6481996399998</v>
      </c>
      <c r="K144" s="6">
        <v>119.6611312463</v>
      </c>
      <c r="L144" s="4">
        <v>64140.453085788766</v>
      </c>
      <c r="M144" s="56">
        <v>180.36242061000002</v>
      </c>
      <c r="N144" s="11">
        <v>32254.836692658588</v>
      </c>
      <c r="O144" s="60">
        <v>474630.7501746004</v>
      </c>
      <c r="P144" s="55">
        <v>844.1</v>
      </c>
      <c r="Q144" s="56">
        <v>7712.3</v>
      </c>
      <c r="R144" s="58">
        <v>26934.2</v>
      </c>
    </row>
    <row r="145" spans="1:18" ht="17.100000000000001" hidden="1" customHeight="1">
      <c r="A145" s="100">
        <v>38811</v>
      </c>
      <c r="B145" s="5">
        <v>37789.083059867386</v>
      </c>
      <c r="C145" s="3">
        <v>12339.17701003</v>
      </c>
      <c r="D145" s="3">
        <v>69908.187465793453</v>
      </c>
      <c r="E145" s="4">
        <v>48888.403495937499</v>
      </c>
      <c r="F145" s="3">
        <v>191542.68850449726</v>
      </c>
      <c r="G145" s="5">
        <v>322678.45647625823</v>
      </c>
      <c r="H145" s="55">
        <v>675.66790700000001</v>
      </c>
      <c r="I145" s="55">
        <v>1506.6770185</v>
      </c>
      <c r="J145" s="59">
        <v>1766.0030543200003</v>
      </c>
      <c r="K145" s="6">
        <v>115.39687499999999</v>
      </c>
      <c r="L145" s="4">
        <v>69075.346047901214</v>
      </c>
      <c r="M145" s="56">
        <v>171.32919222999999</v>
      </c>
      <c r="N145" s="11">
        <v>33618.464355409305</v>
      </c>
      <c r="O145" s="60">
        <v>467396.4239864861</v>
      </c>
      <c r="P145" s="55">
        <v>859.50071336691997</v>
      </c>
      <c r="Q145" s="56">
        <v>8681.2519002012414</v>
      </c>
      <c r="R145" s="58">
        <v>26333.643518534278</v>
      </c>
    </row>
    <row r="146" spans="1:18" ht="17.100000000000001" hidden="1" customHeight="1">
      <c r="A146" s="100">
        <v>38841</v>
      </c>
      <c r="B146" s="5">
        <v>36328.548670672157</v>
      </c>
      <c r="C146" s="3">
        <v>12456.594394139998</v>
      </c>
      <c r="D146" s="3">
        <v>69281.615019550009</v>
      </c>
      <c r="E146" s="4">
        <v>49475.622163072505</v>
      </c>
      <c r="F146" s="3">
        <v>208622.99470665227</v>
      </c>
      <c r="G146" s="5">
        <v>339836.82628341479</v>
      </c>
      <c r="H146" s="55">
        <v>608.93604400000004</v>
      </c>
      <c r="I146" s="55">
        <v>920.86022607929999</v>
      </c>
      <c r="J146" s="59">
        <v>1776.53939898</v>
      </c>
      <c r="K146" s="6">
        <v>111.3600499197</v>
      </c>
      <c r="L146" s="4">
        <v>83185.643189479306</v>
      </c>
      <c r="M146" s="56">
        <v>146.50138437999999</v>
      </c>
      <c r="N146" s="11">
        <v>35824.189557003177</v>
      </c>
      <c r="O146" s="60">
        <v>498739.40480392834</v>
      </c>
      <c r="P146" s="55">
        <v>759.54695717229401</v>
      </c>
      <c r="Q146" s="56">
        <v>9110.7840926324461</v>
      </c>
      <c r="R146" s="58">
        <v>26639.475061536417</v>
      </c>
    </row>
    <row r="147" spans="1:18" ht="17.100000000000001" hidden="1" customHeight="1">
      <c r="A147" s="100">
        <v>38872</v>
      </c>
      <c r="B147" s="5">
        <v>35945.678492865554</v>
      </c>
      <c r="C147" s="3">
        <v>14240.402501648103</v>
      </c>
      <c r="D147" s="3">
        <v>70504.164355250003</v>
      </c>
      <c r="E147" s="4">
        <v>50414.439548219998</v>
      </c>
      <c r="F147" s="3">
        <v>208440.57626165368</v>
      </c>
      <c r="G147" s="5">
        <v>343599.58266677184</v>
      </c>
      <c r="H147" s="55">
        <v>841.06467599999996</v>
      </c>
      <c r="I147" s="55">
        <v>1393.282193342762</v>
      </c>
      <c r="J147" s="59">
        <v>1680.85943479</v>
      </c>
      <c r="K147" s="6">
        <v>106.961805</v>
      </c>
      <c r="L147" s="4">
        <v>73413.897162165798</v>
      </c>
      <c r="M147" s="56">
        <v>268.34537397999998</v>
      </c>
      <c r="N147" s="11">
        <v>34041.51757578503</v>
      </c>
      <c r="O147" s="60">
        <v>491291.18938070093</v>
      </c>
      <c r="P147" s="55">
        <v>884.22912759779695</v>
      </c>
      <c r="Q147" s="56">
        <v>9224.5234574953029</v>
      </c>
      <c r="R147" s="58">
        <v>25183.870442024734</v>
      </c>
    </row>
    <row r="148" spans="1:18" ht="17.100000000000001" hidden="1" customHeight="1">
      <c r="A148" s="100">
        <v>38902</v>
      </c>
      <c r="B148" s="5">
        <v>38856.715565693012</v>
      </c>
      <c r="C148" s="3">
        <v>13651.915797934758</v>
      </c>
      <c r="D148" s="3">
        <v>70665.480435509991</v>
      </c>
      <c r="E148" s="4">
        <v>51500.670103259996</v>
      </c>
      <c r="F148" s="3">
        <v>217617.05176535808</v>
      </c>
      <c r="G148" s="5">
        <v>353435.11810206284</v>
      </c>
      <c r="H148" s="55">
        <v>1017.480589</v>
      </c>
      <c r="I148" s="55">
        <v>789.3799865574</v>
      </c>
      <c r="J148" s="59">
        <v>1663.21851984</v>
      </c>
      <c r="K148" s="6">
        <v>103.833333</v>
      </c>
      <c r="L148" s="4">
        <v>80259.341724990096</v>
      </c>
      <c r="M148" s="56">
        <v>184.77071556000001</v>
      </c>
      <c r="N148" s="11">
        <v>33472.357200486753</v>
      </c>
      <c r="O148" s="60">
        <v>509782.2157371901</v>
      </c>
      <c r="P148" s="55">
        <v>811.86053165465</v>
      </c>
      <c r="Q148" s="56">
        <v>9500.8478939076012</v>
      </c>
      <c r="R148" s="58">
        <v>24376.632046391231</v>
      </c>
    </row>
    <row r="149" spans="1:18" ht="17.100000000000001" hidden="1" customHeight="1">
      <c r="A149" s="100">
        <v>38933</v>
      </c>
      <c r="B149" s="5">
        <v>39538.894083582309</v>
      </c>
      <c r="C149" s="3">
        <v>14606.158464992388</v>
      </c>
      <c r="D149" s="3">
        <v>71360.13975301999</v>
      </c>
      <c r="E149" s="4">
        <v>52029.152807316896</v>
      </c>
      <c r="F149" s="3">
        <v>222634.03862917353</v>
      </c>
      <c r="G149" s="5">
        <v>360629.48965450283</v>
      </c>
      <c r="H149" s="55">
        <v>763.323081</v>
      </c>
      <c r="I149" s="55">
        <v>1007.0960447402</v>
      </c>
      <c r="J149" s="59">
        <v>2103.03426756</v>
      </c>
      <c r="K149" s="6">
        <v>103.34861594253333</v>
      </c>
      <c r="L149" s="4">
        <v>83111.495058473738</v>
      </c>
      <c r="M149" s="56">
        <v>185.93523019999998</v>
      </c>
      <c r="N149" s="11">
        <v>34806.996549945376</v>
      </c>
      <c r="O149" s="60">
        <v>522249.61258594698</v>
      </c>
      <c r="P149" s="55">
        <v>909.05931357014083</v>
      </c>
      <c r="Q149" s="56">
        <v>11204.916419407582</v>
      </c>
      <c r="R149" s="58">
        <v>24534.506904093349</v>
      </c>
    </row>
    <row r="150" spans="1:18" ht="17.100000000000001" hidden="1" customHeight="1">
      <c r="A150" s="100">
        <v>38964</v>
      </c>
      <c r="B150" s="5">
        <v>38415.680143325524</v>
      </c>
      <c r="C150" s="3">
        <v>14755.339781037763</v>
      </c>
      <c r="D150" s="3">
        <v>70865.407833656151</v>
      </c>
      <c r="E150" s="4">
        <v>52258.20919070152</v>
      </c>
      <c r="F150" s="3">
        <v>246474.22319282172</v>
      </c>
      <c r="G150" s="5">
        <v>384353.17999821715</v>
      </c>
      <c r="H150" s="55">
        <v>576.47537799999998</v>
      </c>
      <c r="I150" s="55">
        <v>1542.863464</v>
      </c>
      <c r="J150" s="59">
        <v>1645.1564350599999</v>
      </c>
      <c r="K150" s="6">
        <v>99.100597968799988</v>
      </c>
      <c r="L150" s="4">
        <v>82272.749120402979</v>
      </c>
      <c r="M150" s="56">
        <v>409.62573135000002</v>
      </c>
      <c r="N150" s="11">
        <v>38681.221334301532</v>
      </c>
      <c r="O150" s="60">
        <v>547996.0522026259</v>
      </c>
      <c r="P150" s="55">
        <v>784.88532452712388</v>
      </c>
      <c r="Q150" s="56">
        <v>13396.544971753299</v>
      </c>
      <c r="R150" s="58">
        <v>24891.347758025375</v>
      </c>
    </row>
    <row r="151" spans="1:18" ht="17.100000000000001" hidden="1" customHeight="1">
      <c r="A151" s="100">
        <v>38994</v>
      </c>
      <c r="B151" s="5">
        <v>39183.210187195349</v>
      </c>
      <c r="C151" s="3">
        <v>13763.312606333302</v>
      </c>
      <c r="D151" s="3">
        <v>70353.759731990474</v>
      </c>
      <c r="E151" s="4">
        <v>52952.367946641803</v>
      </c>
      <c r="F151" s="3">
        <v>247893.75165553577</v>
      </c>
      <c r="G151" s="5">
        <v>384963.19194050133</v>
      </c>
      <c r="H151" s="55">
        <v>1942.4446660000001</v>
      </c>
      <c r="I151" s="55">
        <v>1525.3531800000001</v>
      </c>
      <c r="J151" s="59">
        <v>1544.2456067999999</v>
      </c>
      <c r="K151" s="6">
        <v>99.152777</v>
      </c>
      <c r="L151" s="4">
        <v>85273.871437792142</v>
      </c>
      <c r="M151" s="56">
        <v>181.78692365000001</v>
      </c>
      <c r="N151" s="11">
        <v>38968.708448031422</v>
      </c>
      <c r="O151" s="60">
        <v>553681.96516697027</v>
      </c>
      <c r="P151" s="55">
        <v>948.10002470860195</v>
      </c>
      <c r="Q151" s="56">
        <v>14847.023643733521</v>
      </c>
      <c r="R151" s="58">
        <v>25647.676949284843</v>
      </c>
    </row>
    <row r="152" spans="1:18" ht="17.100000000000001" hidden="1" customHeight="1">
      <c r="A152" s="100">
        <v>39025</v>
      </c>
      <c r="B152" s="5">
        <v>39628.254322696332</v>
      </c>
      <c r="C152" s="3">
        <v>14530.925454881601</v>
      </c>
      <c r="D152" s="3">
        <v>70805.037313051493</v>
      </c>
      <c r="E152" s="4">
        <v>52101.017588882773</v>
      </c>
      <c r="F152" s="3">
        <v>272561.67765062919</v>
      </c>
      <c r="G152" s="5">
        <v>409998.65800744505</v>
      </c>
      <c r="H152" s="55">
        <v>1735.303161</v>
      </c>
      <c r="I152" s="55">
        <v>1552.3153500000001</v>
      </c>
      <c r="J152" s="59">
        <v>1541.1359628</v>
      </c>
      <c r="K152" s="6">
        <v>90.284722000000002</v>
      </c>
      <c r="L152" s="4">
        <v>83848.779267479214</v>
      </c>
      <c r="M152" s="56">
        <v>195.18050628</v>
      </c>
      <c r="N152" s="11">
        <v>41365.106218092849</v>
      </c>
      <c r="O152" s="60">
        <v>579955.01751779357</v>
      </c>
      <c r="P152" s="55">
        <v>920.66912907108997</v>
      </c>
      <c r="Q152" s="56">
        <v>14385.066447959533</v>
      </c>
      <c r="R152" s="58">
        <v>26797.138012394582</v>
      </c>
    </row>
    <row r="153" spans="1:18" ht="17.100000000000001" hidden="1" customHeight="1">
      <c r="A153" s="100">
        <v>39055</v>
      </c>
      <c r="B153" s="5">
        <v>38264.265274796315</v>
      </c>
      <c r="C153" s="3">
        <v>15094.59161351</v>
      </c>
      <c r="D153" s="3">
        <v>72630.524212953576</v>
      </c>
      <c r="E153" s="4">
        <v>52007.626654745</v>
      </c>
      <c r="F153" s="3">
        <v>299459.55919592892</v>
      </c>
      <c r="G153" s="5">
        <v>439192.3016771375</v>
      </c>
      <c r="H153" s="55">
        <v>1942.5017720000001</v>
      </c>
      <c r="I153" s="55">
        <v>922.40969308000001</v>
      </c>
      <c r="J153" s="59">
        <v>1535.6781856100001</v>
      </c>
      <c r="K153" s="6">
        <v>1710.8034720000001</v>
      </c>
      <c r="L153" s="4">
        <v>85821.266988164993</v>
      </c>
      <c r="M153" s="56">
        <v>188.93912783999997</v>
      </c>
      <c r="N153" s="11">
        <v>39696.624835439325</v>
      </c>
      <c r="O153" s="60">
        <v>609274.79102606804</v>
      </c>
      <c r="P153" s="55">
        <v>1036.9925128875</v>
      </c>
      <c r="Q153" s="56">
        <v>14817.26762307225</v>
      </c>
      <c r="R153" s="58">
        <v>26745.332369011503</v>
      </c>
    </row>
    <row r="154" spans="1:18" ht="17.100000000000001" hidden="1" customHeight="1">
      <c r="A154" s="100">
        <v>39086</v>
      </c>
      <c r="B154" s="5">
        <v>41237.896880329274</v>
      </c>
      <c r="C154" s="3">
        <v>14926.672092806451</v>
      </c>
      <c r="D154" s="3">
        <v>72075.320443250006</v>
      </c>
      <c r="E154" s="4">
        <v>52383.656059624169</v>
      </c>
      <c r="F154" s="3">
        <v>273912.26782859705</v>
      </c>
      <c r="G154" s="5">
        <v>413297.9164242777</v>
      </c>
      <c r="H154" s="55">
        <v>495.6</v>
      </c>
      <c r="I154" s="55">
        <v>2034.7150406097501</v>
      </c>
      <c r="J154" s="59">
        <v>1439.55187161</v>
      </c>
      <c r="K154" s="6">
        <v>84.233287000000004</v>
      </c>
      <c r="L154" s="4">
        <v>82434.071374812906</v>
      </c>
      <c r="M154" s="56">
        <v>394.68905271000006</v>
      </c>
      <c r="N154" s="11">
        <v>37759.681166899434</v>
      </c>
      <c r="O154" s="60">
        <v>579178.35509824904</v>
      </c>
      <c r="P154" s="55">
        <v>894.8075234487676</v>
      </c>
      <c r="Q154" s="56">
        <v>20719.872950271463</v>
      </c>
      <c r="R154" s="58">
        <v>27121.786636066317</v>
      </c>
    </row>
    <row r="155" spans="1:18" ht="17.100000000000001" hidden="1" customHeight="1">
      <c r="A155" s="100">
        <v>39117</v>
      </c>
      <c r="B155" s="5">
        <v>39361.552037328802</v>
      </c>
      <c r="C155" s="3">
        <v>15969.821559922933</v>
      </c>
      <c r="D155" s="3">
        <v>73475.119023290012</v>
      </c>
      <c r="E155" s="4">
        <v>52703.943840727508</v>
      </c>
      <c r="F155" s="3">
        <v>275346.52046434314</v>
      </c>
      <c r="G155" s="5">
        <v>417495.40488828358</v>
      </c>
      <c r="H155" s="55">
        <v>1432.41155</v>
      </c>
      <c r="I155" s="55">
        <v>596.00466031999997</v>
      </c>
      <c r="J155" s="59">
        <v>1437.4964736100001</v>
      </c>
      <c r="K155" s="6">
        <v>87.513453148183331</v>
      </c>
      <c r="L155" s="4">
        <v>82689.254730108049</v>
      </c>
      <c r="M155" s="56">
        <v>202.66117700000001</v>
      </c>
      <c r="N155" s="11">
        <v>38679.908281309705</v>
      </c>
      <c r="O155" s="60">
        <v>581982.20725110837</v>
      </c>
      <c r="P155" s="55">
        <v>634.22318991004317</v>
      </c>
      <c r="Q155" s="56">
        <v>13048.87204747268</v>
      </c>
      <c r="R155" s="58">
        <v>27789.450119973182</v>
      </c>
    </row>
    <row r="156" spans="1:18" ht="17.100000000000001" hidden="1" customHeight="1">
      <c r="A156" s="100">
        <v>39145</v>
      </c>
      <c r="B156" s="5">
        <v>39093.285654012958</v>
      </c>
      <c r="C156" s="3">
        <v>15971.881930221802</v>
      </c>
      <c r="D156" s="3">
        <v>73118.177204579988</v>
      </c>
      <c r="E156" s="4">
        <v>54628.388704122393</v>
      </c>
      <c r="F156" s="3">
        <v>283611.89338598202</v>
      </c>
      <c r="G156" s="5">
        <v>427330.34122490621</v>
      </c>
      <c r="H156" s="55">
        <v>1260.2740650000001</v>
      </c>
      <c r="I156" s="55">
        <v>1166.8732867342976</v>
      </c>
      <c r="J156" s="59">
        <v>1435.15478981</v>
      </c>
      <c r="K156" s="6">
        <v>71.990440748531313</v>
      </c>
      <c r="L156" s="4">
        <v>87663.059775620422</v>
      </c>
      <c r="M156" s="56">
        <v>194.75647052000002</v>
      </c>
      <c r="N156" s="11">
        <v>40042.757555454584</v>
      </c>
      <c r="O156" s="60">
        <v>598258.49326280702</v>
      </c>
      <c r="P156" s="55">
        <v>668.99630235338998</v>
      </c>
      <c r="Q156" s="56">
        <v>13823.225738575306</v>
      </c>
      <c r="R156" s="58">
        <v>26889.231380395693</v>
      </c>
    </row>
    <row r="157" spans="1:18" ht="17.100000000000001" hidden="1" customHeight="1">
      <c r="A157" s="100">
        <v>39176</v>
      </c>
      <c r="B157" s="5">
        <v>40016.14276302675</v>
      </c>
      <c r="C157" s="3">
        <v>16421.777443627736</v>
      </c>
      <c r="D157" s="3">
        <v>73037.387095263563</v>
      </c>
      <c r="E157" s="4">
        <v>54999.42761372737</v>
      </c>
      <c r="F157" s="3">
        <v>282141.28529764002</v>
      </c>
      <c r="G157" s="5">
        <v>426599.8774502587</v>
      </c>
      <c r="H157" s="55">
        <v>1176.9680900000001</v>
      </c>
      <c r="I157" s="55">
        <v>1435.8381945547274</v>
      </c>
      <c r="J157" s="59">
        <v>1340.0286288099999</v>
      </c>
      <c r="K157" s="6">
        <v>856.250001</v>
      </c>
      <c r="L157" s="4">
        <v>86063.911275163235</v>
      </c>
      <c r="M157" s="56">
        <v>172.40133334999999</v>
      </c>
      <c r="N157" s="11">
        <v>40046.096965503864</v>
      </c>
      <c r="O157" s="60">
        <v>597707.51470166724</v>
      </c>
      <c r="P157" s="55">
        <v>616.82661953017669</v>
      </c>
      <c r="Q157" s="56">
        <v>14862.392229500863</v>
      </c>
      <c r="R157" s="58">
        <v>27547.850340083387</v>
      </c>
    </row>
    <row r="158" spans="1:18" ht="17.100000000000001" hidden="1" customHeight="1">
      <c r="A158" s="100">
        <v>39206</v>
      </c>
      <c r="B158" s="5">
        <v>39592.090761160915</v>
      </c>
      <c r="C158" s="3">
        <v>17439.220281897567</v>
      </c>
      <c r="D158" s="3">
        <v>72496.842956805354</v>
      </c>
      <c r="E158" s="4">
        <v>55883.906478431891</v>
      </c>
      <c r="F158" s="3">
        <v>275617.64896454872</v>
      </c>
      <c r="G158" s="5">
        <v>421437.61868168355</v>
      </c>
      <c r="H158" s="55">
        <v>2068.7641610000001</v>
      </c>
      <c r="I158" s="55">
        <v>570.24548286940001</v>
      </c>
      <c r="J158" s="59">
        <v>1339.9668938099999</v>
      </c>
      <c r="K158" s="6">
        <v>3166.3652769999999</v>
      </c>
      <c r="L158" s="4">
        <v>92525.658885445999</v>
      </c>
      <c r="M158" s="56">
        <v>198.01183466999998</v>
      </c>
      <c r="N158" s="11">
        <v>43505.211066319098</v>
      </c>
      <c r="O158" s="60">
        <v>604403.93304395897</v>
      </c>
      <c r="P158" s="55">
        <v>1570.99340514</v>
      </c>
      <c r="Q158" s="56">
        <v>12298.885359942966</v>
      </c>
      <c r="R158" s="58">
        <v>28485.965913041888</v>
      </c>
    </row>
    <row r="159" spans="1:18" ht="17.100000000000001" hidden="1" customHeight="1">
      <c r="A159" s="100">
        <v>39237</v>
      </c>
      <c r="B159" s="5">
        <v>39761.497566172409</v>
      </c>
      <c r="C159" s="3">
        <v>16218.650150268439</v>
      </c>
      <c r="D159" s="3">
        <v>75083.559045704606</v>
      </c>
      <c r="E159" s="4">
        <v>56171.337685987099</v>
      </c>
      <c r="F159" s="3">
        <v>286940.21505947877</v>
      </c>
      <c r="G159" s="5">
        <v>434413.76194143889</v>
      </c>
      <c r="H159" s="55">
        <v>740.66122600000006</v>
      </c>
      <c r="I159" s="55">
        <v>1095.6070701645601</v>
      </c>
      <c r="J159" s="59">
        <v>1337.4968465999998</v>
      </c>
      <c r="K159" s="6">
        <v>2388.9479135000001</v>
      </c>
      <c r="L159" s="4">
        <v>101448.19552319779</v>
      </c>
      <c r="M159" s="56">
        <v>179.19547094999999</v>
      </c>
      <c r="N159" s="11">
        <v>42533.540475688707</v>
      </c>
      <c r="O159" s="60">
        <v>623898.90403371223</v>
      </c>
      <c r="P159" s="55">
        <v>754.09366899313</v>
      </c>
      <c r="Q159" s="56">
        <v>14636.019580593207</v>
      </c>
      <c r="R159" s="58">
        <v>29108.232753626628</v>
      </c>
    </row>
    <row r="160" spans="1:18" ht="17.100000000000001" hidden="1" customHeight="1">
      <c r="A160" s="100">
        <v>39267</v>
      </c>
      <c r="B160" s="5">
        <v>42815.13521403545</v>
      </c>
      <c r="C160" s="3">
        <v>14882.622112465391</v>
      </c>
      <c r="D160" s="3">
        <v>74439.564063894199</v>
      </c>
      <c r="E160" s="4">
        <v>57338.248666217769</v>
      </c>
      <c r="F160" s="3">
        <v>321345.06791420595</v>
      </c>
      <c r="G160" s="5">
        <v>468005.50275678333</v>
      </c>
      <c r="H160" s="55">
        <v>793.87748399999998</v>
      </c>
      <c r="I160" s="55">
        <v>1331.0079938677331</v>
      </c>
      <c r="J160" s="59">
        <v>1240.68604329</v>
      </c>
      <c r="K160" s="6">
        <v>51.508333</v>
      </c>
      <c r="L160" s="4">
        <v>91349.802510185749</v>
      </c>
      <c r="M160" s="56">
        <v>204.43575978000001</v>
      </c>
      <c r="N160" s="11">
        <v>39711.031656833256</v>
      </c>
      <c r="O160" s="60">
        <v>645502.98775177554</v>
      </c>
      <c r="P160" s="55">
        <v>660.59865343611864</v>
      </c>
      <c r="Q160" s="56">
        <v>14579.387111143475</v>
      </c>
      <c r="R160" s="58">
        <v>28445.738697732326</v>
      </c>
    </row>
    <row r="161" spans="1:18" ht="17.100000000000001" hidden="1" customHeight="1">
      <c r="A161" s="100">
        <v>39298</v>
      </c>
      <c r="B161" s="5">
        <v>42107.660789130772</v>
      </c>
      <c r="C161" s="3">
        <v>15038.221269937188</v>
      </c>
      <c r="D161" s="3">
        <v>74510.392492476822</v>
      </c>
      <c r="E161" s="4">
        <v>59252.264913179082</v>
      </c>
      <c r="F161" s="3">
        <v>327309.68400544632</v>
      </c>
      <c r="G161" s="5">
        <v>476110.56268103939</v>
      </c>
      <c r="H161" s="55">
        <v>1200.041553</v>
      </c>
      <c r="I161" s="55">
        <v>2090.1869199770999</v>
      </c>
      <c r="J161" s="59">
        <v>1240.57743891</v>
      </c>
      <c r="K161" s="6">
        <v>47.124304999999993</v>
      </c>
      <c r="L161" s="4">
        <v>97019.453372070886</v>
      </c>
      <c r="M161" s="56">
        <v>262.66118234999999</v>
      </c>
      <c r="N161" s="11">
        <v>42523.403885241409</v>
      </c>
      <c r="O161" s="60">
        <v>662601.6721267195</v>
      </c>
      <c r="P161" s="55">
        <v>1871.4671275974499</v>
      </c>
      <c r="Q161" s="56">
        <v>14424.54493593898</v>
      </c>
      <c r="R161" s="58">
        <v>29897.428364197403</v>
      </c>
    </row>
    <row r="162" spans="1:18" ht="17.100000000000001" hidden="1" customHeight="1">
      <c r="A162" s="100">
        <v>39329</v>
      </c>
      <c r="B162" s="5">
        <v>41351.253952710242</v>
      </c>
      <c r="C162" s="3">
        <v>17698.460957907664</v>
      </c>
      <c r="D162" s="3">
        <v>74643.907522941721</v>
      </c>
      <c r="E162" s="4">
        <v>59005.12241185984</v>
      </c>
      <c r="F162" s="3">
        <v>332024.35019516654</v>
      </c>
      <c r="G162" s="5">
        <v>483371.84108787577</v>
      </c>
      <c r="H162" s="55">
        <v>598.56087500000001</v>
      </c>
      <c r="I162" s="55">
        <v>2428.8150328634665</v>
      </c>
      <c r="J162" s="59">
        <v>1238.2822980000001</v>
      </c>
      <c r="K162" s="6">
        <v>157.33760255819118</v>
      </c>
      <c r="L162" s="4">
        <v>101282.39344934023</v>
      </c>
      <c r="M162" s="56">
        <v>223.00376259999999</v>
      </c>
      <c r="N162" s="11">
        <v>42014.882050474902</v>
      </c>
      <c r="O162" s="60">
        <v>672666.37011142273</v>
      </c>
      <c r="P162" s="55">
        <v>1760.2558156549348</v>
      </c>
      <c r="Q162" s="56">
        <v>15610.524431525258</v>
      </c>
      <c r="R162" s="58">
        <v>30790.800912059651</v>
      </c>
    </row>
    <row r="163" spans="1:18" ht="17.100000000000001" hidden="1" customHeight="1">
      <c r="A163" s="100">
        <v>39359</v>
      </c>
      <c r="B163" s="5">
        <v>41761.875019543375</v>
      </c>
      <c r="C163" s="3">
        <v>17484.290051539319</v>
      </c>
      <c r="D163" s="3">
        <v>74176.35885617754</v>
      </c>
      <c r="E163" s="4">
        <v>60562.157653942711</v>
      </c>
      <c r="F163" s="3">
        <v>334505.25595951884</v>
      </c>
      <c r="G163" s="5">
        <v>486728.06252117839</v>
      </c>
      <c r="H163" s="55">
        <v>550.20000000000005</v>
      </c>
      <c r="I163" s="55">
        <v>1167.161942</v>
      </c>
      <c r="J163" s="59">
        <v>1138.8180956800002</v>
      </c>
      <c r="K163" s="6">
        <v>127.737499</v>
      </c>
      <c r="L163" s="4">
        <v>93162.695088233537</v>
      </c>
      <c r="M163" s="56">
        <v>176.05114791999998</v>
      </c>
      <c r="N163" s="11">
        <v>45414.605347294979</v>
      </c>
      <c r="O163" s="60">
        <v>670227.20666085021</v>
      </c>
      <c r="P163" s="55">
        <v>742.39100515989878</v>
      </c>
      <c r="Q163" s="56">
        <v>18279.364566641376</v>
      </c>
      <c r="R163" s="58">
        <v>32099.461166553127</v>
      </c>
    </row>
    <row r="164" spans="1:18" ht="17.100000000000001" hidden="1" customHeight="1">
      <c r="A164" s="100">
        <v>39390</v>
      </c>
      <c r="B164" s="5">
        <v>41349.790478749084</v>
      </c>
      <c r="C164" s="3">
        <v>17581.012513052476</v>
      </c>
      <c r="D164" s="3">
        <v>75478.222469530127</v>
      </c>
      <c r="E164" s="4">
        <v>62086.77497899274</v>
      </c>
      <c r="F164" s="3">
        <v>369659.41182994132</v>
      </c>
      <c r="G164" s="5">
        <v>524805.42179151671</v>
      </c>
      <c r="H164" s="55">
        <v>1580.2014790000001</v>
      </c>
      <c r="I164" s="55">
        <v>1699.1791639999999</v>
      </c>
      <c r="J164" s="59">
        <v>1138.8181356800001</v>
      </c>
      <c r="K164" s="6">
        <v>122.185832</v>
      </c>
      <c r="L164" s="4">
        <v>97693.564260183644</v>
      </c>
      <c r="M164" s="56">
        <v>194.71733823000002</v>
      </c>
      <c r="N164" s="11">
        <v>45926.496207031982</v>
      </c>
      <c r="O164" s="60">
        <v>714510.37468639144</v>
      </c>
      <c r="P164" s="55">
        <v>1846.1546069188505</v>
      </c>
      <c r="Q164" s="56">
        <v>14067.362827346911</v>
      </c>
      <c r="R164" s="58">
        <v>32088.866855681736</v>
      </c>
    </row>
    <row r="165" spans="1:18" ht="17.100000000000001" hidden="1" customHeight="1">
      <c r="A165" s="100">
        <v>39420</v>
      </c>
      <c r="B165" s="5">
        <v>40608.749888339378</v>
      </c>
      <c r="C165" s="3">
        <v>20988.844513389162</v>
      </c>
      <c r="D165" s="3">
        <v>80058.047623434672</v>
      </c>
      <c r="E165" s="4">
        <v>60979.576944237982</v>
      </c>
      <c r="F165" s="3">
        <v>341766.62186746439</v>
      </c>
      <c r="G165" s="5">
        <v>503793.09094852622</v>
      </c>
      <c r="H165" s="55">
        <v>1688.2</v>
      </c>
      <c r="I165" s="55">
        <v>1179.985846</v>
      </c>
      <c r="J165" s="59">
        <v>1039.8980081</v>
      </c>
      <c r="K165" s="6">
        <v>27.756944000000001</v>
      </c>
      <c r="L165" s="4">
        <v>98714.051315161196</v>
      </c>
      <c r="M165" s="56">
        <v>156.28003122999999</v>
      </c>
      <c r="N165" s="11">
        <v>47550.322329328767</v>
      </c>
      <c r="O165" s="60">
        <v>694758.33531068545</v>
      </c>
      <c r="P165" s="55">
        <v>1915.9548169166123</v>
      </c>
      <c r="Q165" s="56">
        <v>20762.554697381362</v>
      </c>
      <c r="R165" s="58">
        <v>24875.468099713384</v>
      </c>
    </row>
    <row r="166" spans="1:18" ht="17.100000000000001" hidden="1" customHeight="1">
      <c r="A166" s="100">
        <v>39451</v>
      </c>
      <c r="B166" s="5">
        <v>45219.733712550544</v>
      </c>
      <c r="C166" s="3">
        <v>18534.134153139501</v>
      </c>
      <c r="D166" s="3">
        <v>81207.245343740928</v>
      </c>
      <c r="E166" s="4">
        <v>63277.397415653177</v>
      </c>
      <c r="F166" s="3">
        <v>371821.6633845421</v>
      </c>
      <c r="G166" s="5">
        <v>534840.44029707578</v>
      </c>
      <c r="H166" s="55">
        <v>528.68053399999997</v>
      </c>
      <c r="I166" s="55">
        <v>1391.4727522820558</v>
      </c>
      <c r="J166" s="59">
        <v>1031.7192833500001</v>
      </c>
      <c r="K166" s="6">
        <v>663.72923800000001</v>
      </c>
      <c r="L166" s="4">
        <v>94578.328081936867</v>
      </c>
      <c r="M166" s="56">
        <v>258.47888306999999</v>
      </c>
      <c r="N166" s="11">
        <v>44956.311655903381</v>
      </c>
      <c r="O166" s="60">
        <v>723468.89443816862</v>
      </c>
      <c r="P166" s="55">
        <v>797.35901141019599</v>
      </c>
      <c r="Q166" s="56">
        <v>15835.307889879743</v>
      </c>
      <c r="R166" s="58">
        <v>33587.159823334492</v>
      </c>
    </row>
    <row r="167" spans="1:18" ht="17.100000000000001" hidden="1" customHeight="1">
      <c r="A167" s="100">
        <v>39482</v>
      </c>
      <c r="B167" s="5">
        <v>44157.010248564169</v>
      </c>
      <c r="C167" s="3">
        <v>18412.574908160284</v>
      </c>
      <c r="D167" s="3">
        <v>83938.260442163475</v>
      </c>
      <c r="E167" s="4">
        <v>63170.641707209703</v>
      </c>
      <c r="F167" s="3">
        <v>349702.87977487751</v>
      </c>
      <c r="G167" s="5">
        <v>515224.35683241097</v>
      </c>
      <c r="H167" s="55">
        <v>619.20630000000006</v>
      </c>
      <c r="I167" s="55">
        <v>2392.6345342760801</v>
      </c>
      <c r="J167" s="59">
        <v>1031.7117390999999</v>
      </c>
      <c r="K167" s="6">
        <v>673.01901154910229</v>
      </c>
      <c r="L167" s="4">
        <v>96548.267291048774</v>
      </c>
      <c r="M167" s="56">
        <v>251.84620692999999</v>
      </c>
      <c r="N167" s="11">
        <v>43935.237624523965</v>
      </c>
      <c r="O167" s="60">
        <v>704833.28978840297</v>
      </c>
      <c r="P167" s="55">
        <v>683.9946615662401</v>
      </c>
      <c r="Q167" s="56">
        <v>13923.390133913685</v>
      </c>
      <c r="R167" s="58">
        <v>33365.485037089602</v>
      </c>
    </row>
    <row r="168" spans="1:18" ht="17.100000000000001" hidden="1" customHeight="1">
      <c r="A168" s="100">
        <v>39511</v>
      </c>
      <c r="B168" s="5">
        <v>44910.173476965756</v>
      </c>
      <c r="C168" s="3">
        <v>19724.030662492001</v>
      </c>
      <c r="D168" s="3">
        <v>84561.29692060352</v>
      </c>
      <c r="E168" s="4">
        <v>63780.792761205383</v>
      </c>
      <c r="F168" s="3">
        <v>333992.21119524055</v>
      </c>
      <c r="G168" s="5">
        <v>502058.33153954148</v>
      </c>
      <c r="H168" s="55">
        <v>522.72570900000005</v>
      </c>
      <c r="I168" s="55">
        <v>1708.8411643392001</v>
      </c>
      <c r="J168" s="59">
        <v>948.38940024999999</v>
      </c>
      <c r="K168" s="6">
        <v>1448.8523960578514</v>
      </c>
      <c r="L168" s="4">
        <v>99935.646526357232</v>
      </c>
      <c r="M168" s="56">
        <v>212.59675449000002</v>
      </c>
      <c r="N168" s="11">
        <v>41830.212677692951</v>
      </c>
      <c r="O168" s="60">
        <v>693575.76964469452</v>
      </c>
      <c r="P168" s="55">
        <v>679.58188638586478</v>
      </c>
      <c r="Q168" s="56">
        <v>13558.901720736643</v>
      </c>
      <c r="R168" s="58">
        <v>32722.405401442564</v>
      </c>
    </row>
    <row r="169" spans="1:18" ht="17.100000000000001" hidden="1" customHeight="1">
      <c r="A169" s="100">
        <v>39542</v>
      </c>
      <c r="B169" s="5">
        <v>45848.841611171447</v>
      </c>
      <c r="C169" s="3">
        <v>19734.298720471084</v>
      </c>
      <c r="D169" s="3">
        <v>84690.78256286215</v>
      </c>
      <c r="E169" s="4">
        <v>65010.498764904842</v>
      </c>
      <c r="F169" s="3">
        <v>324774.01394262968</v>
      </c>
      <c r="G169" s="5">
        <v>494209.59399086778</v>
      </c>
      <c r="H169" s="55">
        <v>802.36300000000006</v>
      </c>
      <c r="I169" s="55">
        <v>2093.9754046900002</v>
      </c>
      <c r="J169" s="59">
        <v>920.78114125000002</v>
      </c>
      <c r="K169" s="6">
        <v>576.63443815050289</v>
      </c>
      <c r="L169" s="4">
        <v>94274.512404133231</v>
      </c>
      <c r="M169" s="56">
        <v>222.74640398000003</v>
      </c>
      <c r="N169" s="11">
        <v>42076.990137140856</v>
      </c>
      <c r="O169" s="60">
        <v>681026.43853138376</v>
      </c>
      <c r="P169" s="55">
        <v>578.80602092979598</v>
      </c>
      <c r="Q169" s="56">
        <v>14802.094783983917</v>
      </c>
      <c r="R169" s="58">
        <v>32662.521141380668</v>
      </c>
    </row>
    <row r="170" spans="1:18" ht="15.75" hidden="1">
      <c r="A170" s="100">
        <v>39572</v>
      </c>
      <c r="B170" s="5">
        <v>47177.779339516645</v>
      </c>
      <c r="C170" s="3">
        <v>19685.681642919943</v>
      </c>
      <c r="D170" s="3">
        <v>85463.976679167085</v>
      </c>
      <c r="E170" s="4">
        <v>65817.924610309477</v>
      </c>
      <c r="F170" s="3">
        <v>360244.46664578613</v>
      </c>
      <c r="G170" s="5">
        <v>531212.04957818263</v>
      </c>
      <c r="H170" s="55">
        <v>1003.659224</v>
      </c>
      <c r="I170" s="55">
        <v>2641.5220657513678</v>
      </c>
      <c r="J170" s="59">
        <v>920.78114225000002</v>
      </c>
      <c r="K170" s="6">
        <v>603.82880214461977</v>
      </c>
      <c r="L170" s="4">
        <v>88488.464074485993</v>
      </c>
      <c r="M170" s="56">
        <v>414.39452836000004</v>
      </c>
      <c r="N170" s="11">
        <v>45458.324808682773</v>
      </c>
      <c r="O170" s="60">
        <v>717920.80356337398</v>
      </c>
      <c r="P170" s="55">
        <v>546.942120975889</v>
      </c>
      <c r="Q170" s="56">
        <v>15101.476187212389</v>
      </c>
      <c r="R170" s="58">
        <v>37316.926964848237</v>
      </c>
    </row>
    <row r="171" spans="1:18" ht="15.75" hidden="1">
      <c r="A171" s="100">
        <v>39603</v>
      </c>
      <c r="B171" s="5">
        <v>47360.804633645967</v>
      </c>
      <c r="C171" s="3">
        <v>21507.384456406235</v>
      </c>
      <c r="D171" s="3">
        <v>88942.767253905346</v>
      </c>
      <c r="E171" s="4">
        <v>63879.467641770272</v>
      </c>
      <c r="F171" s="3">
        <v>361915.3205144697</v>
      </c>
      <c r="G171" s="5">
        <v>536244.93986655155</v>
      </c>
      <c r="H171" s="55">
        <v>832.39395200000001</v>
      </c>
      <c r="I171" s="55">
        <v>1134.3030817885001</v>
      </c>
      <c r="J171" s="59">
        <v>836.01806525999996</v>
      </c>
      <c r="K171" s="6">
        <v>1441.3874209032226</v>
      </c>
      <c r="L171" s="4">
        <v>95825.776374097186</v>
      </c>
      <c r="M171" s="56">
        <v>296.52655923000003</v>
      </c>
      <c r="N171" s="11">
        <v>45370.31866591471</v>
      </c>
      <c r="O171" s="60">
        <v>729342.46861939097</v>
      </c>
      <c r="P171" s="55">
        <v>556.66365399074368</v>
      </c>
      <c r="Q171" s="56">
        <v>16837.667766306666</v>
      </c>
      <c r="R171" s="58">
        <v>36383.167117811172</v>
      </c>
    </row>
    <row r="172" spans="1:18" ht="15.75" hidden="1">
      <c r="A172" s="100">
        <v>39633</v>
      </c>
      <c r="B172" s="5">
        <v>49144.686777378432</v>
      </c>
      <c r="C172" s="3">
        <v>21475.655013545398</v>
      </c>
      <c r="D172" s="3">
        <v>88717.012885069897</v>
      </c>
      <c r="E172" s="4">
        <v>66791.014981336702</v>
      </c>
      <c r="F172" s="3">
        <v>378284.92903650901</v>
      </c>
      <c r="G172" s="5">
        <v>555268.61191646103</v>
      </c>
      <c r="H172" s="55">
        <v>1425.744909</v>
      </c>
      <c r="I172" s="55">
        <v>3194.8850221512498</v>
      </c>
      <c r="J172" s="59">
        <v>806.85000100000002</v>
      </c>
      <c r="K172" s="6">
        <v>483.66829337891187</v>
      </c>
      <c r="L172" s="4">
        <v>93151.564762463036</v>
      </c>
      <c r="M172" s="56">
        <v>172.64354832999999</v>
      </c>
      <c r="N172" s="11">
        <v>43791.883484629529</v>
      </c>
      <c r="O172" s="60">
        <v>747440.53871479211</v>
      </c>
      <c r="P172" s="55">
        <v>571.37464843946839</v>
      </c>
      <c r="Q172" s="56">
        <v>20302.100770603825</v>
      </c>
      <c r="R172" s="58">
        <v>33168.255893505731</v>
      </c>
    </row>
    <row r="173" spans="1:18" ht="15.75" hidden="1">
      <c r="A173" s="100">
        <v>39664</v>
      </c>
      <c r="B173" s="5">
        <v>51340.932441332523</v>
      </c>
      <c r="C173" s="3">
        <v>21134.872596868096</v>
      </c>
      <c r="D173" s="3">
        <v>90539.478492278417</v>
      </c>
      <c r="E173" s="4">
        <v>67987.345907546434</v>
      </c>
      <c r="F173" s="3">
        <v>361505.7955692744</v>
      </c>
      <c r="G173" s="5">
        <v>541167.49256596738</v>
      </c>
      <c r="H173" s="55">
        <v>496.41699999999997</v>
      </c>
      <c r="I173" s="55">
        <v>2912.2194842146</v>
      </c>
      <c r="J173" s="59">
        <v>806.85000026</v>
      </c>
      <c r="K173" s="6">
        <v>428.9992502465808</v>
      </c>
      <c r="L173" s="4">
        <v>95045.208723996795</v>
      </c>
      <c r="M173" s="56">
        <v>197.95109120999999</v>
      </c>
      <c r="N173" s="11">
        <v>45303.54849054887</v>
      </c>
      <c r="O173" s="60">
        <v>737699.61904777668</v>
      </c>
      <c r="P173" s="55">
        <v>593.14658540923926</v>
      </c>
      <c r="Q173" s="56">
        <v>21393.544766134102</v>
      </c>
      <c r="R173" s="58">
        <v>33392.036226588069</v>
      </c>
    </row>
    <row r="174" spans="1:18" ht="15.75" hidden="1">
      <c r="A174" s="100">
        <v>39695</v>
      </c>
      <c r="B174" s="5">
        <v>50216.105079680594</v>
      </c>
      <c r="C174" s="3">
        <v>22304.164342481843</v>
      </c>
      <c r="D174" s="3">
        <v>89344.572167662031</v>
      </c>
      <c r="E174" s="4">
        <v>68170.122612989639</v>
      </c>
      <c r="F174" s="3">
        <v>348498.6935376653</v>
      </c>
      <c r="G174" s="5">
        <v>528317.55266079889</v>
      </c>
      <c r="H174" s="55">
        <v>487.24700000000001</v>
      </c>
      <c r="I174" s="55">
        <v>3292.5991291874998</v>
      </c>
      <c r="J174" s="59">
        <v>4113.2387461899998</v>
      </c>
      <c r="K174" s="6">
        <v>157.03017788684411</v>
      </c>
      <c r="L174" s="4">
        <v>89352.648733748138</v>
      </c>
      <c r="M174" s="56">
        <v>222.63850665999996</v>
      </c>
      <c r="N174" s="11">
        <v>48639.851340202571</v>
      </c>
      <c r="O174" s="60">
        <v>724798.9113743545</v>
      </c>
      <c r="P174" s="55">
        <v>594.39894971594413</v>
      </c>
      <c r="Q174" s="56">
        <v>17244.768851782479</v>
      </c>
      <c r="R174" s="58">
        <v>33812.558937183348</v>
      </c>
    </row>
    <row r="175" spans="1:18" ht="15.75" hidden="1">
      <c r="A175" s="100">
        <v>39725</v>
      </c>
      <c r="B175" s="5">
        <v>51729.080520453237</v>
      </c>
      <c r="C175" s="3">
        <v>20511.657671893747</v>
      </c>
      <c r="D175" s="3">
        <v>88694.685949735169</v>
      </c>
      <c r="E175" s="4">
        <v>68678.174452889565</v>
      </c>
      <c r="F175" s="3">
        <v>373608.02982834564</v>
      </c>
      <c r="G175" s="5">
        <v>551492.54790286417</v>
      </c>
      <c r="H175" s="55">
        <v>526.87300000000005</v>
      </c>
      <c r="I175" s="55">
        <v>2147.0628055925999</v>
      </c>
      <c r="J175" s="59">
        <v>3333.8130922747</v>
      </c>
      <c r="K175" s="6">
        <v>610.7525222577367</v>
      </c>
      <c r="L175" s="4">
        <v>97682.110377361721</v>
      </c>
      <c r="M175" s="56">
        <v>206.12754294760001</v>
      </c>
      <c r="N175" s="11">
        <v>51219.215057716414</v>
      </c>
      <c r="O175" s="60">
        <v>758947.58282146824</v>
      </c>
      <c r="P175" s="55">
        <v>786.25701884270302</v>
      </c>
      <c r="Q175" s="56">
        <v>14122.024991602661</v>
      </c>
      <c r="R175" s="58">
        <v>33784.364646441754</v>
      </c>
    </row>
    <row r="176" spans="1:18" ht="15.75" hidden="1">
      <c r="A176" s="100">
        <v>39756</v>
      </c>
      <c r="B176" s="5">
        <v>52853.248062491599</v>
      </c>
      <c r="C176" s="3">
        <v>20841.055160320411</v>
      </c>
      <c r="D176" s="3">
        <v>89034.257963490003</v>
      </c>
      <c r="E176" s="4">
        <v>69351.55656582168</v>
      </c>
      <c r="F176" s="3">
        <v>372210.63852001436</v>
      </c>
      <c r="G176" s="5">
        <v>551437.50820964645</v>
      </c>
      <c r="H176" s="55">
        <v>1348.5377089999999</v>
      </c>
      <c r="I176" s="55">
        <v>1222.2685451919999</v>
      </c>
      <c r="J176" s="59">
        <v>1943.3734891232</v>
      </c>
      <c r="K176" s="6">
        <v>108.30803224993818</v>
      </c>
      <c r="L176" s="4">
        <v>96953.76987736435</v>
      </c>
      <c r="M176" s="56">
        <v>259.99400323280003</v>
      </c>
      <c r="N176" s="11">
        <v>51740.552854688089</v>
      </c>
      <c r="O176" s="60">
        <v>757867.56078298844</v>
      </c>
      <c r="P176" s="55">
        <v>874.13585125856923</v>
      </c>
      <c r="Q176" s="56">
        <v>13784.792607661788</v>
      </c>
      <c r="R176" s="58">
        <v>33663.999416034982</v>
      </c>
    </row>
    <row r="177" spans="1:18" ht="15.75" hidden="1">
      <c r="A177" s="100">
        <v>39786</v>
      </c>
      <c r="B177" s="5">
        <v>54700.343137394317</v>
      </c>
      <c r="C177" s="3">
        <v>22844.721323428636</v>
      </c>
      <c r="D177" s="3">
        <v>92669.709372234051</v>
      </c>
      <c r="E177" s="4">
        <v>69807.812998389098</v>
      </c>
      <c r="F177" s="3">
        <v>362019.32611493685</v>
      </c>
      <c r="G177" s="5">
        <v>547341.5698089886</v>
      </c>
      <c r="H177" s="55">
        <v>802.36400000000003</v>
      </c>
      <c r="I177" s="55">
        <v>2052.5273361</v>
      </c>
      <c r="J177" s="59">
        <v>1046.4665269899999</v>
      </c>
      <c r="K177" s="6">
        <v>1894.7161161956001</v>
      </c>
      <c r="L177" s="4">
        <v>95617.851318108107</v>
      </c>
      <c r="M177" s="56">
        <v>221.77706874840001</v>
      </c>
      <c r="N177" s="11">
        <v>50786.295439785128</v>
      </c>
      <c r="O177" s="60">
        <v>754463.91075231007</v>
      </c>
      <c r="P177" s="55">
        <v>860.23191000476345</v>
      </c>
      <c r="Q177" s="56">
        <v>13595.05324248684</v>
      </c>
      <c r="R177" s="58">
        <v>34423.613467809737</v>
      </c>
    </row>
    <row r="178" spans="1:18" ht="15.75" hidden="1">
      <c r="A178" s="100">
        <v>39817</v>
      </c>
      <c r="B178" s="5">
        <v>58857.989894412516</v>
      </c>
      <c r="C178" s="3">
        <v>21162.444175694542</v>
      </c>
      <c r="D178" s="3">
        <v>93319.282377482974</v>
      </c>
      <c r="E178" s="4">
        <v>71270.215750839605</v>
      </c>
      <c r="F178" s="3">
        <v>366897.56039632543</v>
      </c>
      <c r="G178" s="5">
        <v>552649.50270034256</v>
      </c>
      <c r="H178" s="55">
        <v>1545.654442</v>
      </c>
      <c r="I178" s="55">
        <v>1935.5991266999999</v>
      </c>
      <c r="J178" s="59">
        <v>708.50234898999997</v>
      </c>
      <c r="K178" s="6">
        <v>305.550929</v>
      </c>
      <c r="L178" s="4">
        <v>95114.735272365855</v>
      </c>
      <c r="M178" s="56">
        <v>292.67397846000006</v>
      </c>
      <c r="N178" s="11">
        <v>48553.225396595313</v>
      </c>
      <c r="O178" s="60">
        <v>759963.43408886623</v>
      </c>
      <c r="P178" s="55">
        <v>747.78617163979743</v>
      </c>
      <c r="Q178" s="56">
        <v>15630.616656338127</v>
      </c>
      <c r="R178" s="58">
        <v>33380.924579800638</v>
      </c>
    </row>
    <row r="179" spans="1:18" ht="15.75" hidden="1">
      <c r="A179" s="100">
        <v>39848</v>
      </c>
      <c r="B179" s="5">
        <v>60166.100554600511</v>
      </c>
      <c r="C179" s="3">
        <v>21787.346253175554</v>
      </c>
      <c r="D179" s="3">
        <v>97048.745818822383</v>
      </c>
      <c r="E179" s="4">
        <v>69140.669554318418</v>
      </c>
      <c r="F179" s="3">
        <v>371794.90896761115</v>
      </c>
      <c r="G179" s="5">
        <v>559771.6705939275</v>
      </c>
      <c r="H179" s="55">
        <v>1041.838</v>
      </c>
      <c r="I179" s="55">
        <v>1784.46137275</v>
      </c>
      <c r="J179" s="59">
        <v>743.81295198999999</v>
      </c>
      <c r="K179" s="6">
        <v>36.565853641600015</v>
      </c>
      <c r="L179" s="4">
        <v>99738.3217176951</v>
      </c>
      <c r="M179" s="56">
        <v>257.89429102720004</v>
      </c>
      <c r="N179" s="11">
        <v>46291.264199137979</v>
      </c>
      <c r="O179" s="60">
        <v>769831.92953476985</v>
      </c>
      <c r="P179" s="55">
        <v>688.32938447617107</v>
      </c>
      <c r="Q179" s="56">
        <v>15048.786912847008</v>
      </c>
      <c r="R179" s="58">
        <v>33129.926348115448</v>
      </c>
    </row>
    <row r="180" spans="1:18" ht="15.75" hidden="1">
      <c r="A180" s="100">
        <v>39873</v>
      </c>
      <c r="B180" s="5">
        <v>62953.644872439858</v>
      </c>
      <c r="C180" s="3">
        <v>21385.308853695024</v>
      </c>
      <c r="D180" s="3">
        <v>97652.100510577875</v>
      </c>
      <c r="E180" s="4">
        <v>70456.998155416484</v>
      </c>
      <c r="F180" s="3">
        <v>366535.51354843064</v>
      </c>
      <c r="G180" s="5">
        <v>556029.92106812005</v>
      </c>
      <c r="H180" s="55">
        <v>767.279</v>
      </c>
      <c r="I180" s="55">
        <v>2604.8436032179998</v>
      </c>
      <c r="J180" s="59">
        <v>487.72308737999998</v>
      </c>
      <c r="K180" s="6">
        <v>1694.3440419999999</v>
      </c>
      <c r="L180" s="4">
        <v>93470.135853915897</v>
      </c>
      <c r="M180" s="56">
        <v>228.20029296520002</v>
      </c>
      <c r="N180" s="11">
        <v>44538.422700314746</v>
      </c>
      <c r="O180" s="60">
        <v>762774.51452035375</v>
      </c>
      <c r="P180" s="55">
        <v>599.85100501955935</v>
      </c>
      <c r="Q180" s="56">
        <v>14537.89662064004</v>
      </c>
      <c r="R180" s="58">
        <v>33646.992286966066</v>
      </c>
    </row>
    <row r="181" spans="1:18" ht="15.75" hidden="1">
      <c r="A181" s="100">
        <v>39907</v>
      </c>
      <c r="B181" s="5">
        <v>61599.155955257971</v>
      </c>
      <c r="C181" s="3">
        <v>22643.723497651659</v>
      </c>
      <c r="D181" s="3">
        <v>96213.609601596501</v>
      </c>
      <c r="E181" s="4">
        <v>70501.880388499543</v>
      </c>
      <c r="F181" s="3">
        <v>364065.51867827045</v>
      </c>
      <c r="G181" s="5">
        <v>553424.7321660181</v>
      </c>
      <c r="H181" s="55">
        <v>990.61699999999996</v>
      </c>
      <c r="I181" s="55">
        <v>2345.1108859069996</v>
      </c>
      <c r="J181" s="59">
        <v>460.46300437999997</v>
      </c>
      <c r="K181" s="6">
        <v>0</v>
      </c>
      <c r="L181" s="4">
        <v>85439.550612757273</v>
      </c>
      <c r="M181" s="56">
        <v>189.77917418000001</v>
      </c>
      <c r="N181" s="11">
        <v>48045.101579254704</v>
      </c>
      <c r="O181" s="60">
        <v>752494.51037775492</v>
      </c>
      <c r="P181" s="55">
        <v>587.85364539409352</v>
      </c>
      <c r="Q181" s="56">
        <v>14430.403990702565</v>
      </c>
      <c r="R181" s="58">
        <v>34843.785867487306</v>
      </c>
    </row>
    <row r="182" spans="1:18" ht="15.75" hidden="1">
      <c r="A182" s="100">
        <v>39937</v>
      </c>
      <c r="B182" s="5">
        <v>60137.435609038781</v>
      </c>
      <c r="C182" s="3">
        <v>22969.437891841248</v>
      </c>
      <c r="D182" s="3">
        <v>97012.589999816802</v>
      </c>
      <c r="E182" s="4">
        <v>71313.036934640142</v>
      </c>
      <c r="F182" s="3">
        <v>364263.76003305835</v>
      </c>
      <c r="G182" s="5">
        <v>555558.82485935651</v>
      </c>
      <c r="H182" s="55">
        <v>639.61599999999999</v>
      </c>
      <c r="I182" s="55">
        <v>1171.7315468959998</v>
      </c>
      <c r="J182" s="59">
        <v>457.09956438</v>
      </c>
      <c r="K182" s="6">
        <v>1052.40977709</v>
      </c>
      <c r="L182" s="4">
        <v>77984.557781941199</v>
      </c>
      <c r="M182" s="56">
        <v>200.94665505695201</v>
      </c>
      <c r="N182" s="11">
        <v>47111.267697345</v>
      </c>
      <c r="O182" s="60">
        <v>744313.88949110452</v>
      </c>
      <c r="P182" s="55">
        <v>695.16017213884834</v>
      </c>
      <c r="Q182" s="56">
        <v>13298.053462980382</v>
      </c>
      <c r="R182" s="58">
        <v>33625.451352652024</v>
      </c>
    </row>
    <row r="183" spans="1:18" ht="15.75" hidden="1">
      <c r="A183" s="100">
        <v>39968</v>
      </c>
      <c r="B183" s="5">
        <v>60638.934105374392</v>
      </c>
      <c r="C183" s="3">
        <v>24660.848066690891</v>
      </c>
      <c r="D183" s="3">
        <v>99170.970640773055</v>
      </c>
      <c r="E183" s="4">
        <v>71892.474309693629</v>
      </c>
      <c r="F183" s="3">
        <v>351092.8373943466</v>
      </c>
      <c r="G183" s="5">
        <v>546817.13041150419</v>
      </c>
      <c r="H183" s="55">
        <v>945.46699999999998</v>
      </c>
      <c r="I183" s="55">
        <v>2621.4465825488001</v>
      </c>
      <c r="J183" s="59">
        <v>452.69533885000004</v>
      </c>
      <c r="K183" s="6">
        <v>9096.6384214655991</v>
      </c>
      <c r="L183" s="4">
        <v>75381.104810002726</v>
      </c>
      <c r="M183" s="56">
        <v>217.88154949246402</v>
      </c>
      <c r="N183" s="11">
        <v>47183.109431425612</v>
      </c>
      <c r="O183" s="60">
        <v>743354.40765066363</v>
      </c>
      <c r="P183" s="55">
        <v>683.94380281842825</v>
      </c>
      <c r="Q183" s="56">
        <v>15800.262109073437</v>
      </c>
      <c r="R183" s="58">
        <v>36194.886017207922</v>
      </c>
    </row>
    <row r="184" spans="1:18" ht="15.75" hidden="1">
      <c r="A184" s="100">
        <v>39998</v>
      </c>
      <c r="B184" s="5">
        <v>63310.04966833441</v>
      </c>
      <c r="C184" s="3">
        <v>24383.715771260006</v>
      </c>
      <c r="D184" s="3">
        <v>99304.822027424074</v>
      </c>
      <c r="E184" s="4">
        <v>73341.416255129268</v>
      </c>
      <c r="F184" s="3">
        <v>347319.40878746758</v>
      </c>
      <c r="G184" s="5">
        <v>544349.36284128088</v>
      </c>
      <c r="H184" s="55">
        <v>1319.0889999999999</v>
      </c>
      <c r="I184" s="55">
        <v>1405.4850506135999</v>
      </c>
      <c r="J184" s="59">
        <v>462.58009242000003</v>
      </c>
      <c r="K184" s="6">
        <v>772.20568403800007</v>
      </c>
      <c r="L184" s="4">
        <v>84025.869412232176</v>
      </c>
      <c r="M184" s="56">
        <v>243.824599229097</v>
      </c>
      <c r="N184" s="11">
        <v>42841.637353917242</v>
      </c>
      <c r="O184" s="60">
        <v>738730.10370206553</v>
      </c>
      <c r="P184" s="55">
        <v>705.88179097797536</v>
      </c>
      <c r="Q184" s="56">
        <v>14378.144842656218</v>
      </c>
      <c r="R184" s="58">
        <v>38432.926176483554</v>
      </c>
    </row>
    <row r="185" spans="1:18" ht="15.75" hidden="1">
      <c r="A185" s="100">
        <v>40029</v>
      </c>
      <c r="B185" s="5">
        <v>63117.091124944825</v>
      </c>
      <c r="C185" s="3">
        <v>24701.374362548806</v>
      </c>
      <c r="D185" s="3">
        <v>100572.77282245575</v>
      </c>
      <c r="E185" s="4">
        <v>72956.364376813319</v>
      </c>
      <c r="F185" s="3">
        <v>338901.28668538213</v>
      </c>
      <c r="G185" s="5">
        <v>537131.79824719997</v>
      </c>
      <c r="H185" s="55">
        <v>597.60299999999995</v>
      </c>
      <c r="I185" s="55">
        <v>811.08419085909998</v>
      </c>
      <c r="J185" s="59">
        <v>462.18009241999999</v>
      </c>
      <c r="K185" s="6">
        <v>3216.3249145012996</v>
      </c>
      <c r="L185" s="4">
        <v>84605.003176492697</v>
      </c>
      <c r="M185" s="56">
        <v>222.29705368637897</v>
      </c>
      <c r="N185" s="11">
        <v>46202.034381075879</v>
      </c>
      <c r="O185" s="60">
        <v>736365.41618118028</v>
      </c>
      <c r="P185" s="55">
        <v>841.77812490621181</v>
      </c>
      <c r="Q185" s="56">
        <v>16199.676937812368</v>
      </c>
      <c r="R185" s="58">
        <v>39728.972339206332</v>
      </c>
    </row>
    <row r="186" spans="1:18" ht="15.75" hidden="1">
      <c r="A186" s="100">
        <v>40060</v>
      </c>
      <c r="B186" s="5">
        <v>60270.263501462847</v>
      </c>
      <c r="C186" s="3">
        <v>25408.006177711872</v>
      </c>
      <c r="D186" s="3">
        <v>101205.02584365846</v>
      </c>
      <c r="E186" s="4">
        <v>70772.101154821808</v>
      </c>
      <c r="F186" s="3">
        <v>338202.52197144518</v>
      </c>
      <c r="G186" s="5">
        <v>535587.65514763724</v>
      </c>
      <c r="H186" s="55">
        <v>590.00010199999997</v>
      </c>
      <c r="I186" s="55">
        <v>1754.6526391672</v>
      </c>
      <c r="J186" s="59">
        <v>413.25054242000004</v>
      </c>
      <c r="K186" s="6">
        <v>12501.32108602</v>
      </c>
      <c r="L186" s="4">
        <v>83323.615262644555</v>
      </c>
      <c r="M186" s="56">
        <v>279.96912524733995</v>
      </c>
      <c r="N186" s="11">
        <v>43898.677469838753</v>
      </c>
      <c r="O186" s="60">
        <v>738619.40487643797</v>
      </c>
      <c r="P186" s="55">
        <v>696.35762966758557</v>
      </c>
      <c r="Q186" s="56">
        <v>15754.287299319312</v>
      </c>
      <c r="R186" s="58">
        <v>37576.247091223755</v>
      </c>
    </row>
    <row r="187" spans="1:18" ht="15.75" hidden="1">
      <c r="A187" s="100">
        <v>40090</v>
      </c>
      <c r="B187" s="5">
        <v>58614.921235808266</v>
      </c>
      <c r="C187" s="3">
        <v>25541.324838773071</v>
      </c>
      <c r="D187" s="3">
        <v>101682.3562799466</v>
      </c>
      <c r="E187" s="4">
        <v>71257.78200145025</v>
      </c>
      <c r="F187" s="3">
        <v>344703.39074290846</v>
      </c>
      <c r="G187" s="5">
        <v>543184.8538630784</v>
      </c>
      <c r="H187" s="55">
        <v>574.73800000000006</v>
      </c>
      <c r="I187" s="55">
        <v>1869.1356212365499</v>
      </c>
      <c r="J187" s="59">
        <v>365.42098736000003</v>
      </c>
      <c r="K187" s="6">
        <v>4886.9200119999996</v>
      </c>
      <c r="L187" s="4">
        <v>80699.100584355561</v>
      </c>
      <c r="M187" s="56">
        <v>219.93677501367003</v>
      </c>
      <c r="N187" s="11">
        <v>43454.601246132122</v>
      </c>
      <c r="O187" s="60">
        <v>733869.62832498457</v>
      </c>
      <c r="P187" s="55">
        <v>804.64957255244565</v>
      </c>
      <c r="Q187" s="56">
        <v>13315.379064818513</v>
      </c>
      <c r="R187" s="58">
        <v>36123.136526732145</v>
      </c>
    </row>
    <row r="188" spans="1:18" ht="15.75" hidden="1">
      <c r="A188" s="100">
        <v>40121</v>
      </c>
      <c r="B188" s="5">
        <v>57720.947676280644</v>
      </c>
      <c r="C188" s="3">
        <v>26396.26670676767</v>
      </c>
      <c r="D188" s="3">
        <v>101932.73453164015</v>
      </c>
      <c r="E188" s="4">
        <v>71392.822813875347</v>
      </c>
      <c r="F188" s="3">
        <v>335529.00979733584</v>
      </c>
      <c r="G188" s="5">
        <v>535250.83384961903</v>
      </c>
      <c r="H188" s="55">
        <v>539.995</v>
      </c>
      <c r="I188" s="55">
        <v>938.23169517168003</v>
      </c>
      <c r="J188" s="59">
        <v>365.42098736000003</v>
      </c>
      <c r="K188" s="6">
        <v>4047.6405648699997</v>
      </c>
      <c r="L188" s="4">
        <v>81192.308700342226</v>
      </c>
      <c r="M188" s="56">
        <v>242.558543944848</v>
      </c>
      <c r="N188" s="11">
        <v>46117.773024352355</v>
      </c>
      <c r="O188" s="60">
        <v>726415.71004194068</v>
      </c>
      <c r="P188" s="55">
        <v>812.32342899062257</v>
      </c>
      <c r="Q188" s="56">
        <v>13939.539499181197</v>
      </c>
      <c r="R188" s="58">
        <v>37733.165838412795</v>
      </c>
    </row>
    <row r="189" spans="1:18" ht="15.75" hidden="1">
      <c r="A189" s="100">
        <v>40151</v>
      </c>
      <c r="B189" s="5">
        <v>59648.150701442661</v>
      </c>
      <c r="C189" s="3">
        <v>27901.590387446253</v>
      </c>
      <c r="D189" s="3">
        <v>105915.75618267751</v>
      </c>
      <c r="E189" s="4">
        <v>73072.342645833138</v>
      </c>
      <c r="F189" s="3">
        <v>352095.89741475391</v>
      </c>
      <c r="G189" s="5">
        <v>558985.58663071087</v>
      </c>
      <c r="H189" s="55">
        <v>845.947</v>
      </c>
      <c r="I189" s="55">
        <v>1830.5481243183203</v>
      </c>
      <c r="J189" s="59">
        <v>1430.0372753600002</v>
      </c>
      <c r="K189" s="6">
        <v>2896.7726990400001</v>
      </c>
      <c r="L189" s="4">
        <v>81732.602769156903</v>
      </c>
      <c r="M189" s="56">
        <v>195.25768278197202</v>
      </c>
      <c r="N189" s="11">
        <v>43692.676524058392</v>
      </c>
      <c r="O189" s="60">
        <v>751257.57940686925</v>
      </c>
      <c r="P189" s="55">
        <v>899.89029019846896</v>
      </c>
      <c r="Q189" s="56">
        <v>9142.3687734577506</v>
      </c>
      <c r="R189" s="58">
        <v>44498.830561086426</v>
      </c>
    </row>
    <row r="190" spans="1:18" ht="15.75" hidden="1">
      <c r="A190" s="100">
        <v>40182</v>
      </c>
      <c r="B190" s="5">
        <v>63088.254963484345</v>
      </c>
      <c r="C190" s="3">
        <v>25771.048575719818</v>
      </c>
      <c r="D190" s="3">
        <v>107634.71024283554</v>
      </c>
      <c r="E190" s="4">
        <v>71754.820625917258</v>
      </c>
      <c r="F190" s="3">
        <v>363452.46963566192</v>
      </c>
      <c r="G190" s="5">
        <v>568613.0490801346</v>
      </c>
      <c r="H190" s="55">
        <v>657.73299999999995</v>
      </c>
      <c r="I190" s="55">
        <v>2379.4219479885996</v>
      </c>
      <c r="J190" s="59">
        <v>333.21099047000001</v>
      </c>
      <c r="K190" s="6">
        <v>6641.7400369000006</v>
      </c>
      <c r="L190" s="4">
        <v>78540.627635632729</v>
      </c>
      <c r="M190" s="56">
        <v>275.35400546631399</v>
      </c>
      <c r="N190" s="11">
        <v>40285.269598589002</v>
      </c>
      <c r="O190" s="60">
        <v>760814.66125866561</v>
      </c>
      <c r="P190" s="55">
        <v>839.42731636216206</v>
      </c>
      <c r="Q190" s="56">
        <v>15412.779712187546</v>
      </c>
      <c r="R190" s="58">
        <v>39295.962771278239</v>
      </c>
    </row>
    <row r="191" spans="1:18" ht="15.75" hidden="1">
      <c r="A191" s="100">
        <v>40213</v>
      </c>
      <c r="B191" s="5">
        <v>63536.374062793846</v>
      </c>
      <c r="C191" s="3">
        <v>25545.988949335038</v>
      </c>
      <c r="D191" s="3">
        <v>109078.69935259863</v>
      </c>
      <c r="E191" s="4">
        <v>72240.931718022883</v>
      </c>
      <c r="F191" s="3">
        <v>367483.3846103804</v>
      </c>
      <c r="G191" s="5">
        <v>574349.004630337</v>
      </c>
      <c r="H191" s="55">
        <v>669.02501500000005</v>
      </c>
      <c r="I191" s="55">
        <v>1313.4365986536998</v>
      </c>
      <c r="J191" s="59">
        <v>363.92599050999996</v>
      </c>
      <c r="K191" s="6">
        <v>6068.6632345840007</v>
      </c>
      <c r="L191" s="4">
        <v>80973.788461741671</v>
      </c>
      <c r="M191" s="56">
        <v>288.75883642715002</v>
      </c>
      <c r="N191" s="11">
        <v>41488.168410227459</v>
      </c>
      <c r="O191" s="60">
        <v>769051.14524027484</v>
      </c>
      <c r="P191" s="55">
        <v>939.29816982476905</v>
      </c>
      <c r="Q191" s="56">
        <v>16530.551057188768</v>
      </c>
      <c r="R191" s="58">
        <v>44119.407261529195</v>
      </c>
    </row>
    <row r="192" spans="1:18" ht="15.75" hidden="1">
      <c r="A192" s="100">
        <v>40241</v>
      </c>
      <c r="B192" s="5">
        <v>63685.445589822688</v>
      </c>
      <c r="C192" s="3">
        <v>26766.646982739643</v>
      </c>
      <c r="D192" s="3">
        <v>109194.86743656197</v>
      </c>
      <c r="E192" s="4">
        <v>72647.718333594152</v>
      </c>
      <c r="F192" s="3">
        <v>376848.3720023185</v>
      </c>
      <c r="G192" s="5">
        <v>585457.6047552143</v>
      </c>
      <c r="H192" s="55">
        <v>766.63499999999999</v>
      </c>
      <c r="I192" s="55">
        <v>1893.776658864</v>
      </c>
      <c r="J192" s="59">
        <v>348.39862247000002</v>
      </c>
      <c r="K192" s="6">
        <v>1005.37250264</v>
      </c>
      <c r="L192" s="4">
        <v>80709.760527384336</v>
      </c>
      <c r="M192" s="56">
        <v>245.53002126599998</v>
      </c>
      <c r="N192" s="11">
        <v>42477.258020842986</v>
      </c>
      <c r="O192" s="60">
        <v>776589.78169850435</v>
      </c>
      <c r="P192" s="55">
        <v>1006.6991333039598</v>
      </c>
      <c r="Q192" s="56">
        <v>15921.337542578091</v>
      </c>
      <c r="R192" s="58">
        <v>43465.422247112241</v>
      </c>
    </row>
    <row r="193" spans="1:19" ht="15.75" hidden="1">
      <c r="A193" s="100">
        <v>40272</v>
      </c>
      <c r="B193" s="5">
        <v>64155.037333835753</v>
      </c>
      <c r="C193" s="3">
        <v>25424.543586466887</v>
      </c>
      <c r="D193" s="3">
        <v>111529.21988229034</v>
      </c>
      <c r="E193" s="4">
        <v>70829.486090551378</v>
      </c>
      <c r="F193" s="3">
        <v>359078.4299898615</v>
      </c>
      <c r="G193" s="5">
        <v>566861.67954917008</v>
      </c>
      <c r="H193" s="55">
        <v>728.07500000000005</v>
      </c>
      <c r="I193" s="55">
        <v>2997.5087838333816</v>
      </c>
      <c r="J193" s="59">
        <v>362.14667774000003</v>
      </c>
      <c r="K193" s="6">
        <v>3169.3483500700004</v>
      </c>
      <c r="L193" s="4">
        <v>92725.45034858596</v>
      </c>
      <c r="M193" s="56">
        <v>243.22210433356304</v>
      </c>
      <c r="N193" s="11">
        <v>40439.307847336931</v>
      </c>
      <c r="O193" s="60">
        <v>771681.77599490562</v>
      </c>
      <c r="P193" s="55">
        <v>1103.5665607132212</v>
      </c>
      <c r="Q193" s="56">
        <v>16350.244152235589</v>
      </c>
      <c r="R193" s="58">
        <v>43944.273826036057</v>
      </c>
    </row>
    <row r="194" spans="1:19" ht="15.75" hidden="1" customHeight="1">
      <c r="A194" s="100">
        <v>40302</v>
      </c>
      <c r="B194" s="5">
        <v>66502.903105371413</v>
      </c>
      <c r="C194" s="3">
        <v>27591.654213031969</v>
      </c>
      <c r="D194" s="3">
        <v>111167.86030812196</v>
      </c>
      <c r="E194" s="4">
        <v>70632.556758248131</v>
      </c>
      <c r="F194" s="3">
        <v>412386.00942964578</v>
      </c>
      <c r="G194" s="5">
        <v>621778.08070904785</v>
      </c>
      <c r="H194" s="55">
        <v>653.27200000000005</v>
      </c>
      <c r="I194" s="55">
        <v>1450.7473077499997</v>
      </c>
      <c r="J194" s="59">
        <v>334.18167774</v>
      </c>
      <c r="K194" s="6">
        <v>5566.8358775196621</v>
      </c>
      <c r="L194" s="4">
        <v>104327.30432343241</v>
      </c>
      <c r="M194" s="56">
        <v>278.622239245081</v>
      </c>
      <c r="N194" s="11">
        <v>48151.832603799216</v>
      </c>
      <c r="O194" s="60">
        <v>849043.77984390559</v>
      </c>
      <c r="P194" s="55">
        <v>1095.8451834909629</v>
      </c>
      <c r="Q194" s="56">
        <v>18030.516394027152</v>
      </c>
      <c r="R194" s="58">
        <v>44927.594887161038</v>
      </c>
    </row>
    <row r="195" spans="1:19" ht="15.75" hidden="1" customHeight="1">
      <c r="A195" s="100">
        <v>40333</v>
      </c>
      <c r="B195" s="5">
        <v>68275.818700393953</v>
      </c>
      <c r="C195" s="3">
        <v>27921.061733068374</v>
      </c>
      <c r="D195" s="3">
        <v>112552.85981934627</v>
      </c>
      <c r="E195" s="4">
        <v>75464.248917661142</v>
      </c>
      <c r="F195" s="3">
        <v>403825.21422575816</v>
      </c>
      <c r="G195" s="5">
        <v>619763.3846958339</v>
      </c>
      <c r="H195" s="55">
        <v>780.17200000000003</v>
      </c>
      <c r="I195" s="55">
        <v>2204.0221570507001</v>
      </c>
      <c r="J195" s="59">
        <v>373.5310801</v>
      </c>
      <c r="K195" s="6">
        <v>1463.8916393789</v>
      </c>
      <c r="L195" s="4">
        <v>103522.78615831111</v>
      </c>
      <c r="M195" s="56">
        <v>292.49951222285603</v>
      </c>
      <c r="N195" s="11">
        <v>46497.611193766192</v>
      </c>
      <c r="O195" s="60">
        <v>843173.71713705768</v>
      </c>
      <c r="P195" s="55">
        <v>2464.8077281573505</v>
      </c>
      <c r="Q195" s="56">
        <v>32572.595280409791</v>
      </c>
      <c r="R195" s="58">
        <v>44052.640414172922</v>
      </c>
    </row>
    <row r="196" spans="1:19" ht="15.75" hidden="1" customHeight="1">
      <c r="A196" s="100">
        <v>40363</v>
      </c>
      <c r="B196" s="5">
        <v>71227.077879063654</v>
      </c>
      <c r="C196" s="3">
        <v>26836.789889825268</v>
      </c>
      <c r="D196" s="3">
        <v>113362.1409121715</v>
      </c>
      <c r="E196" s="4">
        <v>74981.814501889821</v>
      </c>
      <c r="F196" s="3">
        <v>364273.46238650411</v>
      </c>
      <c r="G196" s="5">
        <v>579454.20769039076</v>
      </c>
      <c r="H196" s="55">
        <v>717.21</v>
      </c>
      <c r="I196" s="55">
        <v>766.21901896999998</v>
      </c>
      <c r="J196" s="59">
        <v>328.68392384000003</v>
      </c>
      <c r="K196" s="6">
        <v>4466.5441746214274</v>
      </c>
      <c r="L196" s="4">
        <v>97405.679435756538</v>
      </c>
      <c r="M196" s="56">
        <v>263.951469272883</v>
      </c>
      <c r="N196" s="11">
        <v>41826.251316656526</v>
      </c>
      <c r="O196" s="60">
        <v>796455.82490857178</v>
      </c>
      <c r="P196" s="55">
        <v>2390.2858265569771</v>
      </c>
      <c r="Q196" s="56">
        <v>30590.023338938641</v>
      </c>
      <c r="R196" s="58">
        <v>40053.217704810544</v>
      </c>
    </row>
    <row r="197" spans="1:19" ht="15.75" hidden="1" customHeight="1">
      <c r="A197" s="100">
        <v>40394</v>
      </c>
      <c r="B197" s="5">
        <v>71143.551478769718</v>
      </c>
      <c r="C197" s="3">
        <v>27617.747624458225</v>
      </c>
      <c r="D197" s="3">
        <v>114336.55092844734</v>
      </c>
      <c r="E197" s="4">
        <v>72254.534627499917</v>
      </c>
      <c r="F197" s="3">
        <v>390803.05053912569</v>
      </c>
      <c r="G197" s="5">
        <v>605011.88371953112</v>
      </c>
      <c r="H197" s="55">
        <v>650.89344400000004</v>
      </c>
      <c r="I197" s="55">
        <v>1555.9278199600001</v>
      </c>
      <c r="J197" s="59">
        <v>360.44601583999997</v>
      </c>
      <c r="K197" s="6">
        <v>5969.537134231</v>
      </c>
      <c r="L197" s="4">
        <v>105313.20449475345</v>
      </c>
      <c r="M197" s="56">
        <v>250.99309935346901</v>
      </c>
      <c r="N197" s="11">
        <v>40738.41247306166</v>
      </c>
      <c r="O197" s="60">
        <v>830994.84967950056</v>
      </c>
      <c r="P197" s="55">
        <v>2647.8517933424091</v>
      </c>
      <c r="Q197" s="56">
        <v>26835.493648603526</v>
      </c>
      <c r="R197" s="58">
        <v>40096.466051720912</v>
      </c>
    </row>
    <row r="198" spans="1:19" ht="15.75" hidden="1" customHeight="1">
      <c r="A198" s="100">
        <v>40425</v>
      </c>
      <c r="B198" s="5">
        <v>69708.82198647123</v>
      </c>
      <c r="C198" s="3">
        <v>28158.5908656826</v>
      </c>
      <c r="D198" s="3">
        <v>115806.69826929308</v>
      </c>
      <c r="E198" s="4">
        <v>71850.427301611518</v>
      </c>
      <c r="F198" s="3">
        <v>394936.08643463557</v>
      </c>
      <c r="G198" s="5">
        <v>610751.80287122272</v>
      </c>
      <c r="H198" s="55">
        <v>658.91700000000003</v>
      </c>
      <c r="I198" s="55">
        <v>2669.8709598399996</v>
      </c>
      <c r="J198" s="59">
        <v>544.81786240999998</v>
      </c>
      <c r="K198" s="6">
        <v>5846.0067053005996</v>
      </c>
      <c r="L198" s="4">
        <v>101666.27468922634</v>
      </c>
      <c r="M198" s="56">
        <v>258.90709036369998</v>
      </c>
      <c r="N198" s="11">
        <v>45422.94097523349</v>
      </c>
      <c r="O198" s="60">
        <v>837528.36014006799</v>
      </c>
      <c r="P198" s="55">
        <v>2715.5322607255866</v>
      </c>
      <c r="Q198" s="56">
        <v>24938.611197876184</v>
      </c>
      <c r="R198" s="58">
        <v>40457.421742769839</v>
      </c>
    </row>
    <row r="199" spans="1:19" ht="15.75" hidden="1" customHeight="1">
      <c r="A199" s="101" t="s">
        <v>53</v>
      </c>
      <c r="B199" s="5">
        <v>69811.232807923821</v>
      </c>
      <c r="C199" s="3">
        <v>28069.971441576639</v>
      </c>
      <c r="D199" s="3">
        <v>116689.99198776182</v>
      </c>
      <c r="E199" s="4">
        <v>72775.969485212001</v>
      </c>
      <c r="F199" s="3">
        <v>395447.09165531205</v>
      </c>
      <c r="G199" s="5">
        <v>612983.02456986252</v>
      </c>
      <c r="H199" s="55">
        <v>664.99199999999996</v>
      </c>
      <c r="I199" s="55">
        <v>1876.6600001796</v>
      </c>
      <c r="J199" s="59">
        <v>596.49269889000004</v>
      </c>
      <c r="K199" s="6">
        <v>7062.0755323124395</v>
      </c>
      <c r="L199" s="4">
        <v>94597.841468001847</v>
      </c>
      <c r="M199" s="56">
        <v>261.33919234705996</v>
      </c>
      <c r="N199" s="11">
        <v>54024.731617983125</v>
      </c>
      <c r="O199" s="60">
        <v>841878.38988750032</v>
      </c>
      <c r="P199" s="55">
        <v>2698.9364488039237</v>
      </c>
      <c r="Q199" s="56">
        <v>26535.341211770436</v>
      </c>
      <c r="R199" s="58">
        <v>41496.152804299374</v>
      </c>
    </row>
    <row r="200" spans="1:19" ht="15.75" hidden="1" customHeight="1">
      <c r="A200" s="100">
        <v>40483</v>
      </c>
      <c r="B200" s="5">
        <v>71819.55398807906</v>
      </c>
      <c r="C200" s="3">
        <v>29345.241082260334</v>
      </c>
      <c r="D200" s="3">
        <v>116312.2510405466</v>
      </c>
      <c r="E200" s="4">
        <v>74901.84571583246</v>
      </c>
      <c r="F200" s="3">
        <v>398861.89993510942</v>
      </c>
      <c r="G200" s="5">
        <v>619421.23777374881</v>
      </c>
      <c r="H200" s="55">
        <v>658.99199999999996</v>
      </c>
      <c r="I200" s="55">
        <v>4308.4024994402798</v>
      </c>
      <c r="J200" s="59">
        <v>991.04507108999996</v>
      </c>
      <c r="K200" s="6">
        <v>8280.4925598495392</v>
      </c>
      <c r="L200" s="4">
        <v>92509.907109523716</v>
      </c>
      <c r="M200" s="56">
        <v>296.15530191341998</v>
      </c>
      <c r="N200" s="11">
        <v>56719.292914647733</v>
      </c>
      <c r="O200" s="60">
        <v>855005.07921829249</v>
      </c>
      <c r="P200" s="55">
        <v>2750.5133399917759</v>
      </c>
      <c r="Q200" s="56">
        <v>26772.55397464706</v>
      </c>
      <c r="R200" s="58">
        <v>41911.244149020196</v>
      </c>
    </row>
    <row r="201" spans="1:19" ht="15.75" hidden="1" customHeight="1">
      <c r="A201" s="100">
        <v>40516</v>
      </c>
      <c r="B201" s="5">
        <v>71958.184168184671</v>
      </c>
      <c r="C201" s="3">
        <v>32673.637819172611</v>
      </c>
      <c r="D201" s="3">
        <v>121023.3822818949</v>
      </c>
      <c r="E201" s="4">
        <v>73718.453441072648</v>
      </c>
      <c r="F201" s="3">
        <v>405381.70867787389</v>
      </c>
      <c r="G201" s="5">
        <v>632797.18222001405</v>
      </c>
      <c r="H201" s="55">
        <v>843.41600000000005</v>
      </c>
      <c r="I201" s="55">
        <v>5232.7412640064977</v>
      </c>
      <c r="J201" s="59">
        <v>975.03363002999993</v>
      </c>
      <c r="K201" s="6">
        <v>4269.4683195600001</v>
      </c>
      <c r="L201" s="4">
        <v>85682.043937697104</v>
      </c>
      <c r="M201" s="56">
        <v>198.71203370812003</v>
      </c>
      <c r="N201" s="11">
        <v>61510.666985200674</v>
      </c>
      <c r="O201" s="60">
        <v>863467.44855840108</v>
      </c>
      <c r="P201" s="55">
        <v>2859.652860248671</v>
      </c>
      <c r="Q201" s="56">
        <v>26960.933966428613</v>
      </c>
      <c r="R201" s="58">
        <v>42633.226976758349</v>
      </c>
    </row>
    <row r="202" spans="1:19" ht="15.75" hidden="1" customHeight="1">
      <c r="A202" s="100">
        <v>40547</v>
      </c>
      <c r="B202" s="5">
        <v>74047.987046456576</v>
      </c>
      <c r="C202" s="3">
        <v>31288.605026666588</v>
      </c>
      <c r="D202" s="3">
        <v>122498.978109989</v>
      </c>
      <c r="E202" s="4">
        <v>72211.759921383491</v>
      </c>
      <c r="F202" s="3">
        <v>401444.17940840899</v>
      </c>
      <c r="G202" s="5">
        <v>627443.52246644802</v>
      </c>
      <c r="H202" s="55">
        <v>717.59400000000005</v>
      </c>
      <c r="I202" s="55">
        <v>3357.6084247100002</v>
      </c>
      <c r="J202" s="59">
        <v>964.52194749</v>
      </c>
      <c r="K202" s="6">
        <v>6602.1330069706819</v>
      </c>
      <c r="L202" s="4">
        <v>79903.781870258084</v>
      </c>
      <c r="M202" s="56">
        <v>260.22613338603406</v>
      </c>
      <c r="N202" s="11">
        <v>56781.474286654178</v>
      </c>
      <c r="O202" s="60">
        <v>850078.84918237349</v>
      </c>
      <c r="P202" s="55">
        <v>2829.0815550333891</v>
      </c>
      <c r="Q202" s="56">
        <v>24828.466673689371</v>
      </c>
      <c r="R202" s="58">
        <v>42577.222749494111</v>
      </c>
    </row>
    <row r="203" spans="1:19" ht="15.75" hidden="1" customHeight="1">
      <c r="A203" s="100">
        <v>40578</v>
      </c>
      <c r="B203" s="5">
        <v>74853.636671657572</v>
      </c>
      <c r="C203" s="3">
        <v>30362.404696405716</v>
      </c>
      <c r="D203" s="3">
        <v>125350.91506899617</v>
      </c>
      <c r="E203" s="4">
        <v>69858.125045171881</v>
      </c>
      <c r="F203" s="3">
        <v>402591.59376523638</v>
      </c>
      <c r="G203" s="5">
        <v>628163.03857581015</v>
      </c>
      <c r="H203" s="55">
        <v>952.37</v>
      </c>
      <c r="I203" s="55">
        <v>4986.6584145321995</v>
      </c>
      <c r="J203" s="59">
        <v>964.26194749000001</v>
      </c>
      <c r="K203" s="6">
        <v>5400.817612978899</v>
      </c>
      <c r="L203" s="4">
        <v>81804.495652096724</v>
      </c>
      <c r="M203" s="56">
        <v>282.56577364748892</v>
      </c>
      <c r="N203" s="11">
        <v>57912.447611142008</v>
      </c>
      <c r="O203" s="60">
        <v>855320.29225935496</v>
      </c>
      <c r="P203" s="55">
        <v>2646.7960228920742</v>
      </c>
      <c r="Q203" s="56">
        <v>27818.897027598854</v>
      </c>
      <c r="R203" s="58">
        <v>43867.195843430054</v>
      </c>
    </row>
    <row r="204" spans="1:19" ht="15.75" hidden="1" customHeight="1">
      <c r="A204" s="100">
        <v>40606</v>
      </c>
      <c r="B204" s="5">
        <v>76789.355354269515</v>
      </c>
      <c r="C204" s="3">
        <v>30110.77207123808</v>
      </c>
      <c r="D204" s="3">
        <v>125789.94411874903</v>
      </c>
      <c r="E204" s="4">
        <v>69454.516815334442</v>
      </c>
      <c r="F204" s="3">
        <v>372193.8817414756</v>
      </c>
      <c r="G204" s="5">
        <v>597549.11474679713</v>
      </c>
      <c r="H204" s="55">
        <v>1120.8430000000001</v>
      </c>
      <c r="I204" s="55">
        <v>3662.2113458216004</v>
      </c>
      <c r="J204" s="59">
        <v>206.23537719999999</v>
      </c>
      <c r="K204" s="6">
        <v>3501.8580761788139</v>
      </c>
      <c r="L204" s="4">
        <v>80573.079040452387</v>
      </c>
      <c r="M204" s="56">
        <v>275.55106499726401</v>
      </c>
      <c r="N204" s="11">
        <v>61493.759920640921</v>
      </c>
      <c r="O204" s="60">
        <v>825172.00792635768</v>
      </c>
      <c r="P204" s="55">
        <v>2646.6184642214239</v>
      </c>
      <c r="Q204" s="56">
        <v>28354.504783170109</v>
      </c>
      <c r="R204" s="58">
        <v>44588.035072971819</v>
      </c>
    </row>
    <row r="205" spans="1:19" ht="15.75" hidden="1" customHeight="1">
      <c r="A205" s="100">
        <v>40637</v>
      </c>
      <c r="B205" s="5">
        <v>76456.287781692372</v>
      </c>
      <c r="C205" s="3">
        <v>30195.506958344908</v>
      </c>
      <c r="D205" s="3">
        <v>127277.36113852791</v>
      </c>
      <c r="E205" s="4">
        <v>69103.301405043414</v>
      </c>
      <c r="F205" s="3">
        <v>402319.98389230797</v>
      </c>
      <c r="G205" s="5">
        <v>628896.15339422412</v>
      </c>
      <c r="H205" s="55">
        <v>1335.222</v>
      </c>
      <c r="I205" s="55">
        <v>3628.0564652045</v>
      </c>
      <c r="J205" s="59">
        <v>194.97344360999998</v>
      </c>
      <c r="K205" s="6">
        <v>2932.404509</v>
      </c>
      <c r="L205" s="4">
        <v>92964.283602078969</v>
      </c>
      <c r="M205" s="56">
        <v>299.16057685304497</v>
      </c>
      <c r="N205" s="11">
        <v>49933.369513303514</v>
      </c>
      <c r="O205" s="60">
        <v>856639.91128596652</v>
      </c>
      <c r="P205" s="55">
        <v>2665.9516886849851</v>
      </c>
      <c r="Q205" s="56">
        <v>24509.200000000001</v>
      </c>
      <c r="R205" s="58">
        <v>47047.520488739028</v>
      </c>
    </row>
    <row r="206" spans="1:19" ht="15.75" hidden="1" customHeight="1">
      <c r="A206" s="100">
        <v>40667</v>
      </c>
      <c r="B206" s="5">
        <v>75743.364788620805</v>
      </c>
      <c r="C206" s="3">
        <v>30702.244648725151</v>
      </c>
      <c r="D206" s="3">
        <v>124162.58745766095</v>
      </c>
      <c r="E206" s="4">
        <v>69671.653472228849</v>
      </c>
      <c r="F206" s="3">
        <v>380544.03353076626</v>
      </c>
      <c r="G206" s="5">
        <v>605080.51910938125</v>
      </c>
      <c r="H206" s="55">
        <v>1103.53</v>
      </c>
      <c r="I206" s="55">
        <v>4062.3501496975314</v>
      </c>
      <c r="J206" s="59">
        <v>595.30344361000004</v>
      </c>
      <c r="K206" s="6">
        <v>3258.8127845355566</v>
      </c>
      <c r="L206" s="4">
        <v>72877.70659559971</v>
      </c>
      <c r="M206" s="56">
        <v>360.21468015017592</v>
      </c>
      <c r="N206" s="11">
        <v>63214.590903155535</v>
      </c>
      <c r="O206" s="60">
        <v>826296.3924547506</v>
      </c>
      <c r="P206" s="55">
        <v>2633.1786993020978</v>
      </c>
      <c r="Q206" s="56">
        <v>26977.951248752091</v>
      </c>
      <c r="R206" s="58">
        <v>47346.651298817073</v>
      </c>
    </row>
    <row r="207" spans="1:19" ht="15.75" hidden="1" customHeight="1">
      <c r="A207" s="100">
        <v>40698</v>
      </c>
      <c r="B207" s="5">
        <v>75418.780908623216</v>
      </c>
      <c r="C207" s="3">
        <v>32314.753671814229</v>
      </c>
      <c r="D207" s="3">
        <v>126316.97466999752</v>
      </c>
      <c r="E207" s="4">
        <v>70253.61582255215</v>
      </c>
      <c r="F207" s="3">
        <v>411103.27486864943</v>
      </c>
      <c r="G207" s="5">
        <v>639988.61903301335</v>
      </c>
      <c r="H207" s="55">
        <v>1113.778</v>
      </c>
      <c r="I207" s="55">
        <v>8807.9412896494414</v>
      </c>
      <c r="J207" s="59">
        <v>179.43377349000002</v>
      </c>
      <c r="K207" s="6">
        <v>3354.4412090664</v>
      </c>
      <c r="L207" s="4">
        <v>83245.746823911497</v>
      </c>
      <c r="M207" s="56">
        <v>333.593312587078</v>
      </c>
      <c r="N207" s="11">
        <v>62634.729257178449</v>
      </c>
      <c r="O207" s="60">
        <v>875077.06360751949</v>
      </c>
      <c r="P207" s="55">
        <v>2603.3067927765378</v>
      </c>
      <c r="Q207" s="56">
        <v>26632.993703269691</v>
      </c>
      <c r="R207" s="58">
        <v>49109.966994062182</v>
      </c>
    </row>
    <row r="208" spans="1:19" ht="15.75" hidden="1" customHeight="1">
      <c r="A208" s="100">
        <v>40728</v>
      </c>
      <c r="B208" s="5">
        <v>78585.051613898977</v>
      </c>
      <c r="C208" s="3">
        <v>31720.918188238265</v>
      </c>
      <c r="D208" s="3">
        <v>126653.07644592701</v>
      </c>
      <c r="E208" s="4">
        <v>70247.93777623566</v>
      </c>
      <c r="F208" s="3">
        <v>389723.32285252446</v>
      </c>
      <c r="G208" s="5">
        <v>618345.25526292541</v>
      </c>
      <c r="H208" s="55">
        <v>1262.942</v>
      </c>
      <c r="I208" s="55">
        <v>7933.1365532320006</v>
      </c>
      <c r="J208" s="59">
        <v>1751.7216656400001</v>
      </c>
      <c r="K208" s="6">
        <v>305.82475157700003</v>
      </c>
      <c r="L208" s="4">
        <v>90804.137829566462</v>
      </c>
      <c r="M208" s="56">
        <v>348.38155762139502</v>
      </c>
      <c r="N208" s="11">
        <v>54609.295382354954</v>
      </c>
      <c r="O208" s="60">
        <v>853945.74661681615</v>
      </c>
      <c r="P208" s="55">
        <v>2462.0230517719156</v>
      </c>
      <c r="Q208" s="56">
        <v>26767.340365850243</v>
      </c>
      <c r="R208" s="58">
        <v>48995.382306296371</v>
      </c>
      <c r="S208" s="11"/>
    </row>
    <row r="209" spans="1:19" ht="15.75" hidden="1" customHeight="1">
      <c r="A209" s="100">
        <v>40759</v>
      </c>
      <c r="B209" s="5">
        <v>83513.63737184956</v>
      </c>
      <c r="C209" s="3">
        <v>32649.066461258</v>
      </c>
      <c r="D209" s="3">
        <v>126916.60251138601</v>
      </c>
      <c r="E209" s="4">
        <v>70622.341774945497</v>
      </c>
      <c r="F209" s="3">
        <v>376917.27474054921</v>
      </c>
      <c r="G209" s="5">
        <v>607105.28548813867</v>
      </c>
      <c r="H209" s="55">
        <v>1525.6179669999999</v>
      </c>
      <c r="I209" s="55">
        <v>3772.7239561060001</v>
      </c>
      <c r="J209" s="59">
        <v>1030.6016440000001</v>
      </c>
      <c r="K209" s="6">
        <v>3069.0622507974999</v>
      </c>
      <c r="L209" s="4">
        <v>94995.251343593016</v>
      </c>
      <c r="M209" s="56">
        <v>315.24851019800002</v>
      </c>
      <c r="N209" s="11">
        <v>47358.553310397372</v>
      </c>
      <c r="O209" s="60">
        <v>842685.98184208001</v>
      </c>
      <c r="P209" s="55">
        <v>2535.9199841785003</v>
      </c>
      <c r="Q209" s="56">
        <v>26014.205287048499</v>
      </c>
      <c r="R209" s="58">
        <v>49651.359854466937</v>
      </c>
      <c r="S209" s="11"/>
    </row>
    <row r="210" spans="1:19" ht="15.75" hidden="1" customHeight="1">
      <c r="A210" s="100">
        <v>40790</v>
      </c>
      <c r="B210" s="5">
        <v>85113.952867349668</v>
      </c>
      <c r="C210" s="3">
        <v>33515.651613825801</v>
      </c>
      <c r="D210" s="3">
        <v>126974.66010586319</v>
      </c>
      <c r="E210" s="4">
        <v>71003.748970558998</v>
      </c>
      <c r="F210" s="3">
        <v>381492.103888679</v>
      </c>
      <c r="G210" s="5">
        <v>612986.16457892698</v>
      </c>
      <c r="H210" s="55">
        <v>1119.211</v>
      </c>
      <c r="I210" s="55">
        <v>5476.6288919655999</v>
      </c>
      <c r="J210" s="59">
        <v>724.05278499999997</v>
      </c>
      <c r="K210" s="6">
        <v>3922.798037</v>
      </c>
      <c r="L210" s="4">
        <v>104003.16297190395</v>
      </c>
      <c r="M210" s="56">
        <v>308.32020056019996</v>
      </c>
      <c r="N210" s="11">
        <v>57154.047460545866</v>
      </c>
      <c r="O210" s="60">
        <v>870808.33879325213</v>
      </c>
      <c r="P210" s="55">
        <v>2597.2604368578</v>
      </c>
      <c r="Q210" s="56">
        <v>27323.143967645599</v>
      </c>
      <c r="R210" s="58">
        <v>47860.403664682999</v>
      </c>
      <c r="S210" s="11"/>
    </row>
    <row r="211" spans="1:19" ht="15.75" hidden="1" customHeight="1">
      <c r="A211" s="100">
        <v>40820</v>
      </c>
      <c r="B211" s="5">
        <v>83604.5</v>
      </c>
      <c r="C211" s="3">
        <v>32843.699999999997</v>
      </c>
      <c r="D211" s="3">
        <v>127213.2</v>
      </c>
      <c r="E211" s="4">
        <v>71351.100000000006</v>
      </c>
      <c r="F211" s="3">
        <v>377609</v>
      </c>
      <c r="G211" s="5">
        <v>609017.1</v>
      </c>
      <c r="H211" s="55">
        <v>2084.1</v>
      </c>
      <c r="I211" s="55">
        <v>4607</v>
      </c>
      <c r="J211" s="59">
        <v>911.3</v>
      </c>
      <c r="K211" s="6">
        <v>3910.4</v>
      </c>
      <c r="L211" s="4">
        <v>109553.3</v>
      </c>
      <c r="M211" s="56">
        <v>318.89999999999998</v>
      </c>
      <c r="N211" s="11">
        <v>60165.599999999999</v>
      </c>
      <c r="O211" s="60">
        <v>874172.2</v>
      </c>
      <c r="P211" s="55">
        <v>2738.358101460447</v>
      </c>
      <c r="Q211" s="56">
        <v>28017.652141925264</v>
      </c>
      <c r="R211" s="58">
        <v>46216.42294878247</v>
      </c>
      <c r="S211" s="11"/>
    </row>
    <row r="212" spans="1:19" ht="15.75" hidden="1" customHeight="1">
      <c r="A212" s="100">
        <v>40851</v>
      </c>
      <c r="B212" s="5">
        <v>85341.287007083054</v>
      </c>
      <c r="C212" s="3">
        <v>33745.1397557608</v>
      </c>
      <c r="D212" s="3">
        <v>127172.70092677772</v>
      </c>
      <c r="E212" s="4">
        <v>71453.389077017811</v>
      </c>
      <c r="F212" s="3">
        <v>430756.73283985478</v>
      </c>
      <c r="G212" s="5">
        <v>663127.96259941114</v>
      </c>
      <c r="H212" s="55">
        <v>1071.5450000000001</v>
      </c>
      <c r="I212" s="55">
        <v>3956.188830539917</v>
      </c>
      <c r="J212" s="59">
        <v>1067.5176299799998</v>
      </c>
      <c r="K212" s="6">
        <v>4928.5981398961239</v>
      </c>
      <c r="L212" s="4">
        <v>99983.950569355657</v>
      </c>
      <c r="M212" s="56">
        <v>608.77041252340791</v>
      </c>
      <c r="N212" s="11">
        <v>64138.715578088493</v>
      </c>
      <c r="O212" s="60">
        <v>924224.53576687793</v>
      </c>
      <c r="P212" s="55">
        <v>2755.7193201143809</v>
      </c>
      <c r="Q212" s="56">
        <v>29792.334706412927</v>
      </c>
      <c r="R212" s="58">
        <v>50108.563052711856</v>
      </c>
      <c r="S212" s="11"/>
    </row>
    <row r="213" spans="1:19" ht="15.75" hidden="1" customHeight="1">
      <c r="A213" s="100">
        <v>40881</v>
      </c>
      <c r="B213" s="5">
        <v>83809.825626176127</v>
      </c>
      <c r="C213" s="3">
        <v>36033.443504546158</v>
      </c>
      <c r="D213" s="3">
        <v>132425.0388905812</v>
      </c>
      <c r="E213" s="4">
        <v>72181.618174025338</v>
      </c>
      <c r="F213" s="3">
        <v>372016.90833563538</v>
      </c>
      <c r="G213" s="5">
        <v>612657.00890478806</v>
      </c>
      <c r="H213" s="55">
        <v>1042.915</v>
      </c>
      <c r="I213" s="55">
        <v>6005.4004488969003</v>
      </c>
      <c r="J213" s="59">
        <v>1114.8821868599998</v>
      </c>
      <c r="K213" s="6">
        <v>5193.1934919624</v>
      </c>
      <c r="L213" s="4">
        <v>109465.72838847182</v>
      </c>
      <c r="M213" s="56">
        <v>368.97363175252798</v>
      </c>
      <c r="N213" s="11">
        <v>63303.988222508458</v>
      </c>
      <c r="O213" s="60">
        <v>882961.91590141621</v>
      </c>
      <c r="P213" s="55">
        <v>2884.7155837824475</v>
      </c>
      <c r="Q213" s="56">
        <v>28366.883551936127</v>
      </c>
      <c r="R213" s="58">
        <v>51669.554598906543</v>
      </c>
      <c r="S213" s="11"/>
    </row>
    <row r="214" spans="1:19" ht="15.75" hidden="1" customHeight="1">
      <c r="A214" s="100">
        <v>40912</v>
      </c>
      <c r="B214" s="5">
        <v>84758.099934525875</v>
      </c>
      <c r="C214" s="3">
        <v>35994.433152732134</v>
      </c>
      <c r="D214" s="3">
        <v>132814.2099145664</v>
      </c>
      <c r="E214" s="4">
        <v>70973.653296346049</v>
      </c>
      <c r="F214" s="3">
        <v>346577.08356266248</v>
      </c>
      <c r="G214" s="5">
        <v>586359.37992630713</v>
      </c>
      <c r="H214" s="55">
        <v>1481.6949999999999</v>
      </c>
      <c r="I214" s="55">
        <v>3766.7715452600423</v>
      </c>
      <c r="J214" s="59">
        <v>1091.41321634</v>
      </c>
      <c r="K214" s="6">
        <v>3185.3655339797301</v>
      </c>
      <c r="L214" s="4">
        <v>115355.29027617861</v>
      </c>
      <c r="M214" s="56">
        <v>434.13260952365994</v>
      </c>
      <c r="N214" s="11">
        <v>59752.185234568191</v>
      </c>
      <c r="O214" s="60">
        <v>856184.33327668335</v>
      </c>
      <c r="P214" s="55">
        <v>2821.7123677397631</v>
      </c>
      <c r="Q214" s="56">
        <v>28813.052995399325</v>
      </c>
      <c r="R214" s="58">
        <v>49916.131804591445</v>
      </c>
      <c r="S214" s="11"/>
    </row>
    <row r="215" spans="1:19" ht="15.75" hidden="1" customHeight="1">
      <c r="A215" s="100">
        <v>40943</v>
      </c>
      <c r="B215" s="5">
        <v>84859.899867073589</v>
      </c>
      <c r="C215" s="3">
        <v>35068.282943368475</v>
      </c>
      <c r="D215" s="3">
        <v>134939.53384215693</v>
      </c>
      <c r="E215" s="4">
        <v>69704.701686358734</v>
      </c>
      <c r="F215" s="3">
        <v>355238.7194571257</v>
      </c>
      <c r="G215" s="5">
        <v>594951.23792900983</v>
      </c>
      <c r="H215" s="55">
        <v>1515.202</v>
      </c>
      <c r="I215" s="55">
        <v>3103.0469215846401</v>
      </c>
      <c r="J215" s="59">
        <v>1099.7932091700002</v>
      </c>
      <c r="K215" s="6">
        <v>701.66408002906599</v>
      </c>
      <c r="L215" s="4">
        <v>111905.48699807325</v>
      </c>
      <c r="M215" s="56">
        <v>427.30459541964598</v>
      </c>
      <c r="N215" s="11">
        <v>61883.695068951522</v>
      </c>
      <c r="O215" s="60">
        <v>860447.33066931169</v>
      </c>
      <c r="P215" s="55">
        <v>2759.411751148617</v>
      </c>
      <c r="Q215" s="56">
        <v>29158.089065161621</v>
      </c>
      <c r="R215" s="58">
        <v>49456.438670597287</v>
      </c>
      <c r="S215" s="11"/>
    </row>
    <row r="216" spans="1:19" ht="15.75" hidden="1" customHeight="1">
      <c r="A216" s="100">
        <v>40972</v>
      </c>
      <c r="B216" s="5">
        <v>87766.875483462922</v>
      </c>
      <c r="C216" s="3">
        <v>34553.902894812614</v>
      </c>
      <c r="D216" s="3">
        <v>135882.10005695315</v>
      </c>
      <c r="E216" s="4">
        <v>70872.015047895955</v>
      </c>
      <c r="F216" s="3">
        <v>411038.85604893375</v>
      </c>
      <c r="G216" s="5">
        <v>652346.87404859543</v>
      </c>
      <c r="H216" s="55">
        <v>1478.809</v>
      </c>
      <c r="I216" s="55">
        <v>6344.8398908775007</v>
      </c>
      <c r="J216" s="59">
        <v>1099.0506297099998</v>
      </c>
      <c r="K216" s="6">
        <v>1554.7469978331999</v>
      </c>
      <c r="L216" s="4">
        <v>105675.52312420629</v>
      </c>
      <c r="M216" s="56">
        <v>460.90758538229551</v>
      </c>
      <c r="N216" s="11">
        <v>57634.144197996582</v>
      </c>
      <c r="O216" s="60">
        <v>914361.77095806436</v>
      </c>
      <c r="P216" s="55">
        <v>2885.45057107393</v>
      </c>
      <c r="Q216" s="56">
        <v>22976.781313039559</v>
      </c>
      <c r="R216" s="58">
        <v>48682.216322745699</v>
      </c>
      <c r="S216" s="11"/>
    </row>
    <row r="217" spans="1:19" ht="15.75" hidden="1" customHeight="1">
      <c r="A217" s="100">
        <v>41003</v>
      </c>
      <c r="B217" s="5">
        <v>89176.489317551852</v>
      </c>
      <c r="C217" s="3">
        <v>35025.171655382081</v>
      </c>
      <c r="D217" s="3">
        <v>134899.50693514047</v>
      </c>
      <c r="E217" s="4">
        <v>70776.944392959427</v>
      </c>
      <c r="F217" s="3">
        <v>413604.75025362393</v>
      </c>
      <c r="G217" s="5">
        <v>654306.3732371059</v>
      </c>
      <c r="H217" s="55">
        <v>1556.537</v>
      </c>
      <c r="I217" s="55">
        <v>5801.6094873497896</v>
      </c>
      <c r="J217" s="59">
        <v>1080.7483627700001</v>
      </c>
      <c r="K217" s="6">
        <v>1167.9430645350139</v>
      </c>
      <c r="L217" s="4">
        <v>106091.22996343728</v>
      </c>
      <c r="M217" s="56">
        <v>406.22929911051796</v>
      </c>
      <c r="N217" s="11">
        <v>58454.321538450604</v>
      </c>
      <c r="O217" s="60">
        <v>918041.48127031082</v>
      </c>
      <c r="P217" s="55">
        <v>2790.1429762011853</v>
      </c>
      <c r="Q217" s="56">
        <v>22428.198355347962</v>
      </c>
      <c r="R217" s="58">
        <v>47816.856658170429</v>
      </c>
      <c r="S217" s="11"/>
    </row>
    <row r="218" spans="1:19" ht="15.75" hidden="1" customHeight="1">
      <c r="A218" s="100">
        <v>41033</v>
      </c>
      <c r="B218" s="5">
        <v>91156.019585703049</v>
      </c>
      <c r="C218" s="3">
        <v>34945.694702214802</v>
      </c>
      <c r="D218" s="3">
        <v>134116.2918903417</v>
      </c>
      <c r="E218" s="4">
        <v>75286.2817948374</v>
      </c>
      <c r="F218" s="3">
        <v>425156.63291932363</v>
      </c>
      <c r="G218" s="5">
        <v>669504.90130671754</v>
      </c>
      <c r="H218" s="55">
        <v>1632.962</v>
      </c>
      <c r="I218" s="55">
        <v>3586.473140854333</v>
      </c>
      <c r="J218" s="59">
        <v>49.19253057000001</v>
      </c>
      <c r="K218" s="6">
        <v>2052.9093821399997</v>
      </c>
      <c r="L218" s="4">
        <v>103244.94422507088</v>
      </c>
      <c r="M218" s="56">
        <v>404.15151633362996</v>
      </c>
      <c r="N218" s="11">
        <v>67724.628858044613</v>
      </c>
      <c r="O218" s="60">
        <v>939356.18254543422</v>
      </c>
      <c r="P218" s="55">
        <v>2887.5245964966307</v>
      </c>
      <c r="Q218" s="56">
        <v>26897.386207970292</v>
      </c>
      <c r="R218" s="58">
        <v>49131.265151558451</v>
      </c>
      <c r="S218" s="11"/>
    </row>
    <row r="219" spans="1:19" ht="15.75" hidden="1" customHeight="1">
      <c r="A219" s="100">
        <v>41064</v>
      </c>
      <c r="B219" s="5">
        <v>91384.349566698365</v>
      </c>
      <c r="C219" s="3">
        <v>36269.300144301204</v>
      </c>
      <c r="D219" s="3">
        <v>136714.59807530811</v>
      </c>
      <c r="E219" s="4">
        <v>75783.123382673628</v>
      </c>
      <c r="F219" s="3">
        <v>369930.90738595295</v>
      </c>
      <c r="G219" s="5">
        <v>618697.92898823589</v>
      </c>
      <c r="H219" s="55">
        <v>1876.806</v>
      </c>
      <c r="I219" s="55">
        <v>3925.9665552144957</v>
      </c>
      <c r="J219" s="59">
        <v>412.99217190999997</v>
      </c>
      <c r="K219" s="6">
        <v>2728.6366338249836</v>
      </c>
      <c r="L219" s="4">
        <v>122329.52647481611</v>
      </c>
      <c r="M219" s="56">
        <v>487.65999416487853</v>
      </c>
      <c r="N219" s="11">
        <v>68455.999422508961</v>
      </c>
      <c r="O219" s="60">
        <v>910299.86580737366</v>
      </c>
      <c r="P219" s="55">
        <v>3083.6774514934064</v>
      </c>
      <c r="Q219" s="56">
        <v>24242.75302641427</v>
      </c>
      <c r="R219" s="58">
        <v>49790.801942226535</v>
      </c>
      <c r="S219" s="11"/>
    </row>
    <row r="220" spans="1:19" ht="15.75" hidden="1" customHeight="1">
      <c r="A220" s="100">
        <v>41094</v>
      </c>
      <c r="B220" s="5">
        <v>98382.627742234064</v>
      </c>
      <c r="C220" s="3">
        <v>35496.121872483913</v>
      </c>
      <c r="D220" s="3">
        <v>136630.76520391487</v>
      </c>
      <c r="E220" s="4">
        <v>77682.339250770237</v>
      </c>
      <c r="F220" s="3">
        <v>395364.27094781742</v>
      </c>
      <c r="G220" s="5">
        <v>645173.49727498647</v>
      </c>
      <c r="H220" s="55">
        <v>2072.1239999999998</v>
      </c>
      <c r="I220" s="55">
        <v>3249.7536127762878</v>
      </c>
      <c r="J220" s="59">
        <v>146.05067693000001</v>
      </c>
      <c r="K220" s="6">
        <v>2751.2126752029826</v>
      </c>
      <c r="L220" s="4">
        <v>124101.68618888553</v>
      </c>
      <c r="M220" s="56">
        <v>395.43364768092817</v>
      </c>
      <c r="N220" s="11">
        <v>57484.145346347701</v>
      </c>
      <c r="O220" s="60">
        <v>933756.53116504382</v>
      </c>
      <c r="P220" s="55">
        <v>2970.4374520983065</v>
      </c>
      <c r="Q220" s="56">
        <v>24868.537926476474</v>
      </c>
      <c r="R220" s="58">
        <v>48822.314249406161</v>
      </c>
      <c r="S220" s="11"/>
    </row>
    <row r="221" spans="1:19" ht="15.75" hidden="1" customHeight="1">
      <c r="A221" s="100">
        <v>41125</v>
      </c>
      <c r="B221" s="5">
        <v>97907.611665978606</v>
      </c>
      <c r="C221" s="3">
        <v>35754.208645643441</v>
      </c>
      <c r="D221" s="3">
        <v>135650.61588188368</v>
      </c>
      <c r="E221" s="4">
        <v>77987.019456369351</v>
      </c>
      <c r="F221" s="3">
        <v>367616.12938914134</v>
      </c>
      <c r="G221" s="5">
        <v>617007.97337303776</v>
      </c>
      <c r="H221" s="55">
        <v>1955.866</v>
      </c>
      <c r="I221" s="55">
        <v>2357.4808087414003</v>
      </c>
      <c r="J221" s="59">
        <v>393.41489346000003</v>
      </c>
      <c r="K221" s="6">
        <v>4657.7173166195998</v>
      </c>
      <c r="L221" s="4">
        <v>114482.75394695339</v>
      </c>
      <c r="M221" s="56">
        <v>454.96120877411801</v>
      </c>
      <c r="N221" s="11">
        <v>60352.571566303937</v>
      </c>
      <c r="O221" s="60">
        <v>899570.35077986878</v>
      </c>
      <c r="P221" s="55">
        <v>1702.9001914878536</v>
      </c>
      <c r="Q221" s="56">
        <v>23146.837936082269</v>
      </c>
      <c r="R221" s="58">
        <v>49125.929034897556</v>
      </c>
      <c r="S221" s="11"/>
    </row>
    <row r="222" spans="1:19" ht="15.75" hidden="1" customHeight="1">
      <c r="A222" s="100">
        <v>41156</v>
      </c>
      <c r="B222" s="5">
        <v>96881.462614304997</v>
      </c>
      <c r="C222" s="3">
        <v>37030.468995217656</v>
      </c>
      <c r="D222" s="3">
        <v>136326.92188617151</v>
      </c>
      <c r="E222" s="4">
        <v>77467.350737829867</v>
      </c>
      <c r="F222" s="3">
        <v>385672.81742309337</v>
      </c>
      <c r="G222" s="5">
        <v>636497.55904231244</v>
      </c>
      <c r="H222" s="55">
        <v>2602.277</v>
      </c>
      <c r="I222" s="55">
        <v>5054.3314289325999</v>
      </c>
      <c r="J222" s="59">
        <v>733.80487335999999</v>
      </c>
      <c r="K222" s="6">
        <v>2917.7640274945998</v>
      </c>
      <c r="L222" s="4">
        <v>109620.85304694989</v>
      </c>
      <c r="M222" s="56">
        <v>521.980057976117</v>
      </c>
      <c r="N222" s="11">
        <v>60369.260861811767</v>
      </c>
      <c r="O222" s="60">
        <v>915199.29295314243</v>
      </c>
      <c r="P222" s="55">
        <v>1894.7533679080273</v>
      </c>
      <c r="Q222" s="56">
        <v>24988.138734956254</v>
      </c>
      <c r="R222" s="58">
        <v>48779.174670822809</v>
      </c>
      <c r="S222" s="11"/>
    </row>
    <row r="223" spans="1:19" ht="15.75" hidden="1" customHeight="1">
      <c r="A223" s="100">
        <v>41186</v>
      </c>
      <c r="B223" s="5">
        <v>97076.172045706786</v>
      </c>
      <c r="C223" s="3">
        <v>37064.39128620577</v>
      </c>
      <c r="D223" s="3">
        <v>136773.42095758097</v>
      </c>
      <c r="E223" s="4">
        <v>79028.251180180247</v>
      </c>
      <c r="F223" s="3">
        <v>407842.70777050621</v>
      </c>
      <c r="G223" s="5">
        <v>660708.77119447314</v>
      </c>
      <c r="H223" s="55">
        <v>2485.9369999999999</v>
      </c>
      <c r="I223" s="55">
        <v>5773.0419858782661</v>
      </c>
      <c r="J223" s="59">
        <v>1136.9511042399999</v>
      </c>
      <c r="K223" s="6">
        <v>2362.9800911197667</v>
      </c>
      <c r="L223" s="4">
        <v>107730.51994653618</v>
      </c>
      <c r="M223" s="56">
        <v>605.87070970520733</v>
      </c>
      <c r="N223" s="11">
        <v>61317.331878739889</v>
      </c>
      <c r="O223" s="60">
        <v>939197.5759563992</v>
      </c>
      <c r="P223" s="55">
        <v>2199.5915504234122</v>
      </c>
      <c r="Q223" s="56">
        <v>25512.491195062394</v>
      </c>
      <c r="R223" s="58">
        <v>54888.656902949697</v>
      </c>
      <c r="S223" s="11"/>
    </row>
    <row r="224" spans="1:19" ht="15.75" hidden="1" customHeight="1">
      <c r="A224" s="100">
        <v>41217</v>
      </c>
      <c r="B224" s="5">
        <v>97482.070865125366</v>
      </c>
      <c r="C224" s="3">
        <v>39064.807807585894</v>
      </c>
      <c r="D224" s="3">
        <v>138489.48924704039</v>
      </c>
      <c r="E224" s="4">
        <v>78044.768641169256</v>
      </c>
      <c r="F224" s="3">
        <v>410271.21637331153</v>
      </c>
      <c r="G224" s="5">
        <v>665870.28206910705</v>
      </c>
      <c r="H224" s="55">
        <v>2953.7240000000002</v>
      </c>
      <c r="I224" s="55">
        <v>6887.7218985971003</v>
      </c>
      <c r="J224" s="59">
        <v>1303.6555494700001</v>
      </c>
      <c r="K224" s="6">
        <v>3646.1320080641003</v>
      </c>
      <c r="L224" s="4">
        <v>117066.49395234675</v>
      </c>
      <c r="M224" s="56">
        <v>427.34712131923999</v>
      </c>
      <c r="N224" s="11">
        <v>60343.331037252436</v>
      </c>
      <c r="O224" s="60">
        <v>955980.75850128208</v>
      </c>
      <c r="P224" s="55">
        <v>1540.1135014479787</v>
      </c>
      <c r="Q224" s="56">
        <v>28097.316402587625</v>
      </c>
      <c r="R224" s="58">
        <v>54908.796404550099</v>
      </c>
      <c r="S224" s="11"/>
    </row>
    <row r="225" spans="1:19" ht="15.75" hidden="1" customHeight="1">
      <c r="A225" s="100">
        <v>41247</v>
      </c>
      <c r="B225" s="5">
        <v>101361.58656761546</v>
      </c>
      <c r="C225" s="3">
        <v>41808.676887730289</v>
      </c>
      <c r="D225" s="3">
        <v>143888.01180297983</v>
      </c>
      <c r="E225" s="4">
        <v>80502.059675700715</v>
      </c>
      <c r="F225" s="3">
        <v>425858.106576722</v>
      </c>
      <c r="G225" s="5">
        <v>692056.85494313273</v>
      </c>
      <c r="H225" s="55">
        <v>2645.3780000000002</v>
      </c>
      <c r="I225" s="55">
        <v>5655.3527691017334</v>
      </c>
      <c r="J225" s="59">
        <v>1683.54041646</v>
      </c>
      <c r="K225" s="6">
        <v>3240.2310300600002</v>
      </c>
      <c r="L225" s="4">
        <v>94514.342478617182</v>
      </c>
      <c r="M225" s="56">
        <v>387.41557493874535</v>
      </c>
      <c r="N225" s="11">
        <v>66575.490621872072</v>
      </c>
      <c r="O225" s="60">
        <v>968120.19240179798</v>
      </c>
      <c r="P225" s="55">
        <v>1208.2960913727682</v>
      </c>
      <c r="Q225" s="56">
        <v>31067.654204137452</v>
      </c>
      <c r="R225" s="58">
        <v>64923.748210942336</v>
      </c>
      <c r="S225" s="11"/>
    </row>
    <row r="226" spans="1:19" ht="15.75" hidden="1" customHeight="1">
      <c r="A226" s="100">
        <v>41278</v>
      </c>
      <c r="B226" s="5">
        <v>103641.42483111612</v>
      </c>
      <c r="C226" s="3">
        <v>38751.752792921485</v>
      </c>
      <c r="D226" s="3">
        <v>146025.27074579359</v>
      </c>
      <c r="E226" s="4">
        <v>77722.963236239171</v>
      </c>
      <c r="F226" s="3">
        <v>452468.23856931919</v>
      </c>
      <c r="G226" s="5">
        <v>714968.22534427349</v>
      </c>
      <c r="H226" s="55">
        <v>2554.8195999999998</v>
      </c>
      <c r="I226" s="55">
        <v>5743.2109549015995</v>
      </c>
      <c r="J226" s="59">
        <v>2005.1633440000001</v>
      </c>
      <c r="K226" s="6">
        <v>3375.5633542003002</v>
      </c>
      <c r="L226" s="4">
        <v>84045.245613034524</v>
      </c>
      <c r="M226" s="56">
        <v>754.16461722296003</v>
      </c>
      <c r="N226" s="11">
        <v>63197.498067439679</v>
      </c>
      <c r="O226" s="60">
        <v>980285.31572618883</v>
      </c>
      <c r="P226" s="55">
        <v>990.13897649769535</v>
      </c>
      <c r="Q226" s="56">
        <v>31565.876404111816</v>
      </c>
      <c r="R226" s="58">
        <v>64930.754908843934</v>
      </c>
      <c r="S226" s="11"/>
    </row>
    <row r="227" spans="1:19" ht="15.75" hidden="1" customHeight="1">
      <c r="A227" s="100">
        <v>41309</v>
      </c>
      <c r="B227" s="5">
        <v>106291.61916462411</v>
      </c>
      <c r="C227" s="3">
        <v>38916.4462463089</v>
      </c>
      <c r="D227" s="3">
        <v>147538.59328962941</v>
      </c>
      <c r="E227" s="4">
        <v>78434.000505821998</v>
      </c>
      <c r="F227" s="3">
        <v>385569.57175160054</v>
      </c>
      <c r="G227" s="5">
        <v>650458.61179336091</v>
      </c>
      <c r="H227" s="55">
        <v>2598.7691</v>
      </c>
      <c r="I227" s="55">
        <v>5309.8425065540005</v>
      </c>
      <c r="J227" s="59">
        <v>2087.05935615</v>
      </c>
      <c r="K227" s="6">
        <v>4666.6075818724994</v>
      </c>
      <c r="L227" s="4">
        <v>106916.12558513699</v>
      </c>
      <c r="M227" s="56">
        <v>807.00224155120009</v>
      </c>
      <c r="N227" s="11">
        <v>66439.043608616848</v>
      </c>
      <c r="O227" s="60">
        <v>945574.68093786656</v>
      </c>
      <c r="P227" s="55">
        <v>979.65441154156065</v>
      </c>
      <c r="Q227" s="56">
        <v>28510.423479334862</v>
      </c>
      <c r="R227" s="58">
        <v>54463.202254289885</v>
      </c>
      <c r="S227" s="11"/>
    </row>
    <row r="228" spans="1:19" ht="21" hidden="1" customHeight="1">
      <c r="A228" s="100">
        <v>41337</v>
      </c>
      <c r="B228" s="5">
        <v>107527.05209255208</v>
      </c>
      <c r="C228" s="3">
        <v>39164.301635152602</v>
      </c>
      <c r="D228" s="3">
        <v>149898.52133020444</v>
      </c>
      <c r="E228" s="4">
        <v>76186.218043362562</v>
      </c>
      <c r="F228" s="3">
        <v>419145.27462464356</v>
      </c>
      <c r="G228" s="5">
        <v>684394.31563336321</v>
      </c>
      <c r="H228" s="55">
        <v>2255.052584</v>
      </c>
      <c r="I228" s="55">
        <v>7383.2674957429999</v>
      </c>
      <c r="J228" s="59">
        <v>2074.5940845099999</v>
      </c>
      <c r="K228" s="6">
        <v>3777.6737054855994</v>
      </c>
      <c r="L228" s="4">
        <v>109820.4615187282</v>
      </c>
      <c r="M228" s="56">
        <v>466.03184701176593</v>
      </c>
      <c r="N228" s="11">
        <v>61967.026579957586</v>
      </c>
      <c r="O228" s="60">
        <v>979665.47554135148</v>
      </c>
      <c r="P228" s="55">
        <v>1047.8503617295296</v>
      </c>
      <c r="Q228" s="56">
        <v>31228.834401101027</v>
      </c>
      <c r="R228" s="58">
        <v>55486.063276284593</v>
      </c>
      <c r="S228" s="11"/>
    </row>
    <row r="229" spans="1:19" ht="21.6" hidden="1" customHeight="1">
      <c r="A229" s="100">
        <v>41368</v>
      </c>
      <c r="B229" s="75">
        <v>109069.37230200633</v>
      </c>
      <c r="C229" s="76">
        <v>37780.252607630988</v>
      </c>
      <c r="D229" s="76">
        <v>149015.76377286506</v>
      </c>
      <c r="E229" s="77">
        <v>75864.901121229472</v>
      </c>
      <c r="F229" s="76">
        <v>422102.52269197057</v>
      </c>
      <c r="G229" s="75">
        <v>684763.44019369606</v>
      </c>
      <c r="H229" s="78">
        <v>2378.9403200000002</v>
      </c>
      <c r="I229" s="78">
        <v>9905.0847239239647</v>
      </c>
      <c r="J229" s="79">
        <v>2252.31105316</v>
      </c>
      <c r="K229" s="80">
        <v>6177.3104167951415</v>
      </c>
      <c r="L229" s="77">
        <v>111499.81338063299</v>
      </c>
      <c r="M229" s="81">
        <v>414.760302605878</v>
      </c>
      <c r="N229" s="82">
        <v>65937.960919616671</v>
      </c>
      <c r="O229" s="83">
        <v>992398.99361243716</v>
      </c>
      <c r="P229" s="78">
        <v>1104.7091760099158</v>
      </c>
      <c r="Q229" s="81">
        <v>29123.561871476242</v>
      </c>
      <c r="R229" s="84">
        <v>52831.105038026442</v>
      </c>
      <c r="S229" s="11"/>
    </row>
    <row r="230" spans="1:19" ht="21.6" hidden="1" customHeight="1">
      <c r="A230" s="100">
        <v>41398</v>
      </c>
      <c r="B230" s="75">
        <v>106735.2740661859</v>
      </c>
      <c r="C230" s="76">
        <v>37540.20188631893</v>
      </c>
      <c r="D230" s="76">
        <v>150060.349384072</v>
      </c>
      <c r="E230" s="77">
        <v>75028.966918558406</v>
      </c>
      <c r="F230" s="76">
        <v>455763.45858387725</v>
      </c>
      <c r="G230" s="75">
        <v>718392.97677282663</v>
      </c>
      <c r="H230" s="78">
        <v>2453.9703140000001</v>
      </c>
      <c r="I230" s="78">
        <v>6335.933228955917</v>
      </c>
      <c r="J230" s="79">
        <v>1222.0581701100002</v>
      </c>
      <c r="K230" s="80">
        <v>4094.4430260318004</v>
      </c>
      <c r="L230" s="77">
        <v>116561.49309773525</v>
      </c>
      <c r="M230" s="81">
        <v>451.511737786548</v>
      </c>
      <c r="N230" s="82">
        <v>65592.476401083768</v>
      </c>
      <c r="O230" s="83">
        <v>1021840.1368147159</v>
      </c>
      <c r="P230" s="78">
        <v>1215.6319843220642</v>
      </c>
      <c r="Q230" s="81">
        <v>26541.251021432898</v>
      </c>
      <c r="R230" s="84">
        <v>51502.476273206819</v>
      </c>
      <c r="S230" s="11"/>
    </row>
    <row r="231" spans="1:19" ht="21.6" hidden="1" customHeight="1">
      <c r="A231" s="100">
        <v>41429</v>
      </c>
      <c r="B231" s="75">
        <v>108051.10349062947</v>
      </c>
      <c r="C231" s="76">
        <v>38547.35022861349</v>
      </c>
      <c r="D231" s="76">
        <v>152975.47512036291</v>
      </c>
      <c r="E231" s="77">
        <v>75141.590768111942</v>
      </c>
      <c r="F231" s="76">
        <v>421524.42024419096</v>
      </c>
      <c r="G231" s="75">
        <v>688188.83636127925</v>
      </c>
      <c r="H231" s="78">
        <v>2339.7638940000002</v>
      </c>
      <c r="I231" s="78">
        <v>4835.941547502629</v>
      </c>
      <c r="J231" s="79">
        <v>1484.4217406999999</v>
      </c>
      <c r="K231" s="80">
        <v>3451.6725393251668</v>
      </c>
      <c r="L231" s="77">
        <v>125085.50529765349</v>
      </c>
      <c r="M231" s="81">
        <v>450.34510120137918</v>
      </c>
      <c r="N231" s="82">
        <v>69467.391842437864</v>
      </c>
      <c r="O231" s="83">
        <v>1003354.9818147292</v>
      </c>
      <c r="P231" s="78">
        <v>1271.0925735450653</v>
      </c>
      <c r="Q231" s="81">
        <v>27986.487260750673</v>
      </c>
      <c r="R231" s="84">
        <v>53138.444642184601</v>
      </c>
      <c r="S231" s="11"/>
    </row>
    <row r="232" spans="1:19" ht="21.6" hidden="1" customHeight="1">
      <c r="A232" s="100">
        <v>41459</v>
      </c>
      <c r="B232" s="75">
        <v>112599.7371725314</v>
      </c>
      <c r="C232" s="76">
        <v>40300.552147983653</v>
      </c>
      <c r="D232" s="76">
        <v>151896.21656499436</v>
      </c>
      <c r="E232" s="77">
        <v>74905.380089453378</v>
      </c>
      <c r="F232" s="76">
        <v>444418.29373781296</v>
      </c>
      <c r="G232" s="75">
        <v>711520.44254024443</v>
      </c>
      <c r="H232" s="78">
        <v>5396.1125451522694</v>
      </c>
      <c r="I232" s="78">
        <v>4627.0329300490748</v>
      </c>
      <c r="J232" s="79">
        <v>1660.1278906499999</v>
      </c>
      <c r="K232" s="80">
        <v>6331.4959958721829</v>
      </c>
      <c r="L232" s="77">
        <v>132746.32796449782</v>
      </c>
      <c r="M232" s="81">
        <v>538.90703109214519</v>
      </c>
      <c r="N232" s="82">
        <v>65136.945052547846</v>
      </c>
      <c r="O232" s="83">
        <v>1040557.1291226372</v>
      </c>
      <c r="P232" s="78">
        <v>1298.379691753365</v>
      </c>
      <c r="Q232" s="81">
        <v>25041.828910930584</v>
      </c>
      <c r="R232" s="84">
        <v>50753.59722106847</v>
      </c>
      <c r="S232" s="11"/>
    </row>
    <row r="233" spans="1:19" ht="21.6" customHeight="1">
      <c r="A233" s="100">
        <v>41490</v>
      </c>
      <c r="B233" s="75">
        <v>115586.33043776441</v>
      </c>
      <c r="C233" s="76">
        <v>38794.744283445478</v>
      </c>
      <c r="D233" s="76">
        <v>150573.15641929119</v>
      </c>
      <c r="E233" s="77">
        <v>72791.545872789909</v>
      </c>
      <c r="F233" s="76">
        <v>419084.00354090222</v>
      </c>
      <c r="G233" s="75">
        <v>681243.45011642878</v>
      </c>
      <c r="H233" s="78">
        <v>5059.2149305739749</v>
      </c>
      <c r="I233" s="78">
        <v>7809.8617600638818</v>
      </c>
      <c r="J233" s="79">
        <v>1936.7734258500002</v>
      </c>
      <c r="K233" s="80">
        <v>6437.5084608477673</v>
      </c>
      <c r="L233" s="77">
        <v>133097.78856321087</v>
      </c>
      <c r="M233" s="81">
        <v>530.84155032017384</v>
      </c>
      <c r="N233" s="82">
        <v>73412.43819734361</v>
      </c>
      <c r="O233" s="83">
        <v>1025114.2074424034</v>
      </c>
      <c r="P233" s="78">
        <v>1046.5208881726687</v>
      </c>
      <c r="Q233" s="81">
        <v>25822.068969003067</v>
      </c>
      <c r="R233" s="84">
        <v>51069.929212938812</v>
      </c>
      <c r="S233" s="11"/>
    </row>
    <row r="234" spans="1:19" ht="21.6" customHeight="1">
      <c r="A234" s="100">
        <v>41521</v>
      </c>
      <c r="B234" s="75">
        <v>113687.13974312221</v>
      </c>
      <c r="C234" s="76">
        <v>39225.803488901831</v>
      </c>
      <c r="D234" s="76">
        <v>150521.61759732736</v>
      </c>
      <c r="E234" s="77">
        <v>72473.860855201885</v>
      </c>
      <c r="F234" s="76">
        <v>410420.38927739882</v>
      </c>
      <c r="G234" s="75">
        <v>672641.67121882993</v>
      </c>
      <c r="H234" s="78">
        <v>5045.2414780269055</v>
      </c>
      <c r="I234" s="78">
        <v>7438.9877084926966</v>
      </c>
      <c r="J234" s="79">
        <v>2950.5819387999995</v>
      </c>
      <c r="K234" s="80">
        <v>6319.1822747415017</v>
      </c>
      <c r="L234" s="77">
        <v>133027.07388840363</v>
      </c>
      <c r="M234" s="81">
        <v>444.60701396990106</v>
      </c>
      <c r="N234" s="82">
        <v>73791.622877979113</v>
      </c>
      <c r="O234" s="83">
        <v>1015346.1081423661</v>
      </c>
      <c r="P234" s="78">
        <v>1015.7431562634966</v>
      </c>
      <c r="Q234" s="81">
        <v>33783.006303363189</v>
      </c>
      <c r="R234" s="84">
        <v>49992.890370337722</v>
      </c>
      <c r="S234" s="11"/>
    </row>
    <row r="235" spans="1:19" ht="21.6" customHeight="1">
      <c r="A235" s="100">
        <v>41551</v>
      </c>
      <c r="B235" s="75">
        <v>113099.96486244278</v>
      </c>
      <c r="C235" s="76">
        <v>38545.475487481679</v>
      </c>
      <c r="D235" s="76">
        <v>149504.02347328491</v>
      </c>
      <c r="E235" s="77">
        <v>74962.916132986051</v>
      </c>
      <c r="F235" s="76">
        <v>405654.00701326714</v>
      </c>
      <c r="G235" s="75">
        <v>668666.42210701981</v>
      </c>
      <c r="H235" s="78">
        <v>6432.3440037689934</v>
      </c>
      <c r="I235" s="78">
        <v>4089.5677306657049</v>
      </c>
      <c r="J235" s="79">
        <v>2453.0548415999997</v>
      </c>
      <c r="K235" s="80">
        <v>3630.1557938526412</v>
      </c>
      <c r="L235" s="77">
        <v>126532.35375308557</v>
      </c>
      <c r="M235" s="81">
        <v>430.76485708793319</v>
      </c>
      <c r="N235" s="82">
        <v>67887.288360685983</v>
      </c>
      <c r="O235" s="83">
        <v>993221.91631020955</v>
      </c>
      <c r="P235" s="78">
        <v>1014.984180862668</v>
      </c>
      <c r="Q235" s="81">
        <v>32109.234760939253</v>
      </c>
      <c r="R235" s="84">
        <v>51388.079562108433</v>
      </c>
      <c r="S235" s="11"/>
    </row>
    <row r="236" spans="1:19" ht="21.6" customHeight="1">
      <c r="A236" s="100">
        <v>41582</v>
      </c>
      <c r="B236" s="68">
        <v>113232.81144966342</v>
      </c>
      <c r="C236" s="67">
        <v>39901.547065491162</v>
      </c>
      <c r="D236" s="67">
        <v>150649.98707840461</v>
      </c>
      <c r="E236" s="85">
        <v>75986.894353106502</v>
      </c>
      <c r="F236" s="67">
        <v>402393.98343250819</v>
      </c>
      <c r="G236" s="68">
        <v>668932.41192951053</v>
      </c>
      <c r="H236" s="86">
        <v>5260.0114080683406</v>
      </c>
      <c r="I236" s="86">
        <v>8119.7839221598706</v>
      </c>
      <c r="J236" s="87">
        <v>2589.4961869700001</v>
      </c>
      <c r="K236" s="88">
        <v>4169.8072827085662</v>
      </c>
      <c r="L236" s="85">
        <v>140836.62999045831</v>
      </c>
      <c r="M236" s="89">
        <v>410.28985471068802</v>
      </c>
      <c r="N236" s="90">
        <v>63793.425883773569</v>
      </c>
      <c r="O236" s="91">
        <v>1007344.6679080235</v>
      </c>
      <c r="P236" s="86">
        <v>995.21993414301949</v>
      </c>
      <c r="Q236" s="89">
        <v>30270.914961447212</v>
      </c>
      <c r="R236" s="92">
        <v>51163.189304879132</v>
      </c>
      <c r="S236" s="11"/>
    </row>
    <row r="237" spans="1:19" ht="21.6" customHeight="1">
      <c r="A237" s="100">
        <v>41612</v>
      </c>
      <c r="B237" s="93">
        <v>111987.33230480846</v>
      </c>
      <c r="C237" s="67">
        <v>43025.449592383011</v>
      </c>
      <c r="D237" s="67">
        <v>155968.48852920404</v>
      </c>
      <c r="E237" s="85">
        <v>78361.819123151203</v>
      </c>
      <c r="F237" s="67">
        <v>455857.93937059434</v>
      </c>
      <c r="G237" s="68">
        <v>733213.6966153325</v>
      </c>
      <c r="H237" s="86">
        <v>4747.5682827875153</v>
      </c>
      <c r="I237" s="86">
        <v>7566.0607467365517</v>
      </c>
      <c r="J237" s="87">
        <v>2584.04830135665</v>
      </c>
      <c r="K237" s="88">
        <v>3095.315864473851</v>
      </c>
      <c r="L237" s="85">
        <v>114655.72707817541</v>
      </c>
      <c r="M237" s="89">
        <v>249.98995268617247</v>
      </c>
      <c r="N237" s="94">
        <v>62718.034250787692</v>
      </c>
      <c r="O237" s="91">
        <v>1040817.7733971449</v>
      </c>
      <c r="P237" s="86">
        <v>844.41048086490343</v>
      </c>
      <c r="Q237" s="89">
        <v>31404.036490688482</v>
      </c>
      <c r="R237" s="92">
        <v>53863.173229129658</v>
      </c>
      <c r="S237" s="11"/>
    </row>
    <row r="238" spans="1:19" ht="21.6" customHeight="1">
      <c r="A238" s="100">
        <v>41643</v>
      </c>
      <c r="B238" s="93">
        <v>118480.56664864114</v>
      </c>
      <c r="C238" s="67">
        <v>44410.061704477172</v>
      </c>
      <c r="D238" s="67">
        <v>157641.37688271687</v>
      </c>
      <c r="E238" s="85">
        <v>77097.410718269894</v>
      </c>
      <c r="F238" s="67">
        <v>424814.10780279938</v>
      </c>
      <c r="G238" s="68">
        <v>703962.95710826339</v>
      </c>
      <c r="H238" s="86">
        <v>4066.0457253630088</v>
      </c>
      <c r="I238" s="86">
        <v>5736.6757128412646</v>
      </c>
      <c r="J238" s="87">
        <v>3420.4605920586005</v>
      </c>
      <c r="K238" s="88">
        <v>2310.1896738029586</v>
      </c>
      <c r="L238" s="85">
        <v>114919.58497640165</v>
      </c>
      <c r="M238" s="89">
        <v>397.34183199315038</v>
      </c>
      <c r="N238" s="94">
        <v>57473.078912417928</v>
      </c>
      <c r="O238" s="91">
        <v>1010766.9011817831</v>
      </c>
      <c r="P238" s="86">
        <v>706.49010410182882</v>
      </c>
      <c r="Q238" s="89">
        <v>29176.052153816985</v>
      </c>
      <c r="R238" s="92">
        <v>51638.022459504078</v>
      </c>
      <c r="S238" s="11"/>
    </row>
    <row r="239" spans="1:19" ht="21.6" customHeight="1">
      <c r="A239" s="100">
        <v>41674</v>
      </c>
      <c r="B239" s="93">
        <v>118447.54292112213</v>
      </c>
      <c r="C239" s="67">
        <v>44848.641749544477</v>
      </c>
      <c r="D239" s="67">
        <v>159679.69507840899</v>
      </c>
      <c r="E239" s="85">
        <v>78161.676702409357</v>
      </c>
      <c r="F239" s="67">
        <v>433928.23670445691</v>
      </c>
      <c r="G239" s="68">
        <v>716618.25023481972</v>
      </c>
      <c r="H239" s="86">
        <v>4029.9535965551731</v>
      </c>
      <c r="I239" s="86">
        <v>1920.4410696100001</v>
      </c>
      <c r="J239" s="87">
        <v>3445.1597006873999</v>
      </c>
      <c r="K239" s="88">
        <v>4370.7349970869664</v>
      </c>
      <c r="L239" s="85">
        <v>111916.96277263138</v>
      </c>
      <c r="M239" s="89">
        <v>392.19067560012547</v>
      </c>
      <c r="N239" s="94">
        <v>59529.371005643829</v>
      </c>
      <c r="O239" s="91">
        <v>1020670.6069737566</v>
      </c>
      <c r="P239" s="86">
        <v>682.02313052000932</v>
      </c>
      <c r="Q239" s="89">
        <v>28302.583839050392</v>
      </c>
      <c r="R239" s="92">
        <v>47481.208401964373</v>
      </c>
    </row>
    <row r="240" spans="1:19" ht="21.6" customHeight="1">
      <c r="A240" s="100">
        <v>41702</v>
      </c>
      <c r="B240" s="68">
        <v>121413.94690070157</v>
      </c>
      <c r="C240" s="67">
        <v>41735.616953872188</v>
      </c>
      <c r="D240" s="67">
        <v>161723.92385626151</v>
      </c>
      <c r="E240" s="85">
        <v>78531.482669358418</v>
      </c>
      <c r="F240" s="67">
        <v>431566.40972599003</v>
      </c>
      <c r="G240" s="68">
        <v>713557.43320548208</v>
      </c>
      <c r="H240" s="86">
        <v>4011.4209963128624</v>
      </c>
      <c r="I240" s="86">
        <v>1175.70814404</v>
      </c>
      <c r="J240" s="87">
        <v>3438.4005094575996</v>
      </c>
      <c r="K240" s="88">
        <v>4864.4023643285582</v>
      </c>
      <c r="L240" s="85">
        <v>125921.40903890411</v>
      </c>
      <c r="M240" s="89">
        <v>360.72362734867738</v>
      </c>
      <c r="N240" s="94">
        <v>61306.342646008663</v>
      </c>
      <c r="O240" s="91">
        <v>1036049.7874325841</v>
      </c>
      <c r="P240" s="86">
        <v>783.70421581504058</v>
      </c>
      <c r="Q240" s="89">
        <v>34822.947475463821</v>
      </c>
      <c r="R240" s="92">
        <v>48689.399259109763</v>
      </c>
    </row>
    <row r="241" spans="1:76" ht="21.6" customHeight="1">
      <c r="A241" s="100">
        <v>41733</v>
      </c>
      <c r="B241" s="68">
        <v>122935.07781688809</v>
      </c>
      <c r="C241" s="67">
        <v>43432.794493689646</v>
      </c>
      <c r="D241" s="67">
        <v>162039.0989455627</v>
      </c>
      <c r="E241" s="85">
        <v>78796.376785115383</v>
      </c>
      <c r="F241" s="67">
        <v>430821.02166674804</v>
      </c>
      <c r="G241" s="68">
        <v>715089.29189111572</v>
      </c>
      <c r="H241" s="86">
        <v>4000.8910778728455</v>
      </c>
      <c r="I241" s="86">
        <v>1850.93168928</v>
      </c>
      <c r="J241" s="87">
        <v>3438.9283617405999</v>
      </c>
      <c r="K241" s="88">
        <v>3507.4735714378585</v>
      </c>
      <c r="L241" s="85">
        <v>121379.33923348585</v>
      </c>
      <c r="M241" s="89">
        <v>416.26703203411495</v>
      </c>
      <c r="N241" s="94">
        <v>60515.359945103861</v>
      </c>
      <c r="O241" s="91">
        <v>1033133.560618959</v>
      </c>
      <c r="P241" s="86">
        <v>787.53073958730522</v>
      </c>
      <c r="Q241" s="89">
        <v>36759.223179091059</v>
      </c>
      <c r="R241" s="92">
        <v>50284.986346220619</v>
      </c>
    </row>
    <row r="242" spans="1:76" ht="19.5" customHeight="1">
      <c r="A242" s="100">
        <v>41763</v>
      </c>
      <c r="B242" s="68">
        <v>124445.38765014018</v>
      </c>
      <c r="C242" s="67">
        <v>44765.293268615766</v>
      </c>
      <c r="D242" s="67">
        <v>161430.90008732726</v>
      </c>
      <c r="E242" s="85">
        <v>79031.90681075133</v>
      </c>
      <c r="F242" s="67">
        <v>410610.59391592845</v>
      </c>
      <c r="G242" s="68">
        <v>695838.69408262288</v>
      </c>
      <c r="H242" s="86">
        <v>4197.665383317104</v>
      </c>
      <c r="I242" s="86">
        <v>3228.2920833634298</v>
      </c>
      <c r="J242" s="87">
        <v>2492.2911819476003</v>
      </c>
      <c r="K242" s="88">
        <v>1889.5263743674077</v>
      </c>
      <c r="L242" s="85">
        <v>123293.97464650682</v>
      </c>
      <c r="M242" s="89">
        <v>419.49295909894397</v>
      </c>
      <c r="N242" s="94">
        <v>62330.417514262546</v>
      </c>
      <c r="O242" s="91">
        <v>1018135.741875627</v>
      </c>
      <c r="P242" s="86">
        <v>841.33733795772548</v>
      </c>
      <c r="Q242" s="89">
        <v>39807.531562273361</v>
      </c>
      <c r="R242" s="92">
        <v>51664.676499670502</v>
      </c>
    </row>
    <row r="243" spans="1:76" s="166" customFormat="1" ht="19.5" customHeight="1" thickBot="1">
      <c r="A243" s="100">
        <v>41794</v>
      </c>
      <c r="B243" s="68">
        <v>122521.29964296731</v>
      </c>
      <c r="C243" s="67">
        <v>46169.829506132497</v>
      </c>
      <c r="D243" s="67">
        <v>165133.20285822736</v>
      </c>
      <c r="E243" s="85">
        <v>81196.743864511838</v>
      </c>
      <c r="F243" s="67">
        <v>408533.29928737279</v>
      </c>
      <c r="G243" s="68">
        <v>701033.0755162444</v>
      </c>
      <c r="H243" s="86">
        <v>4007.6379852973459</v>
      </c>
      <c r="I243" s="86">
        <v>2818.2626958324167</v>
      </c>
      <c r="J243" s="87">
        <v>2301.2816555845002</v>
      </c>
      <c r="K243" s="88">
        <v>2095.8984290898397</v>
      </c>
      <c r="L243" s="85">
        <v>116430.71790986256</v>
      </c>
      <c r="M243" s="89">
        <v>370.72691066679204</v>
      </c>
      <c r="N243" s="94">
        <v>62144.145314929527</v>
      </c>
      <c r="O243" s="91">
        <v>1013723.0460604747</v>
      </c>
      <c r="P243" s="86">
        <v>802.66300690905405</v>
      </c>
      <c r="Q243" s="89">
        <v>40953.584031657265</v>
      </c>
      <c r="R243" s="92">
        <v>56208.970414594027</v>
      </c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</row>
    <row r="244" spans="1:76" s="166" customFormat="1" ht="19.5" customHeight="1" thickTop="1" thickBot="1">
      <c r="A244" s="100">
        <v>41824</v>
      </c>
      <c r="B244" s="68">
        <v>126356.74219838866</v>
      </c>
      <c r="C244" s="67">
        <v>44069.506521158684</v>
      </c>
      <c r="D244" s="67">
        <v>165725.09550373</v>
      </c>
      <c r="E244" s="85">
        <v>78910.313142986968</v>
      </c>
      <c r="F244" s="67">
        <v>418597.43427787663</v>
      </c>
      <c r="G244" s="68">
        <v>707302.34944575233</v>
      </c>
      <c r="H244" s="86">
        <v>5203.9852197831333</v>
      </c>
      <c r="I244" s="86">
        <v>4552.6641504499994</v>
      </c>
      <c r="J244" s="87">
        <v>1742.5884104661998</v>
      </c>
      <c r="K244" s="88">
        <v>2325.0609055329892</v>
      </c>
      <c r="L244" s="85">
        <v>121180.88852607994</v>
      </c>
      <c r="M244" s="89">
        <v>538.78336644563194</v>
      </c>
      <c r="N244" s="94">
        <v>61246.144952901494</v>
      </c>
      <c r="O244" s="91">
        <v>1030449.2071758005</v>
      </c>
      <c r="P244" s="86">
        <v>918.8567127133</v>
      </c>
      <c r="Q244" s="89">
        <v>32727.890502028531</v>
      </c>
      <c r="R244" s="92">
        <v>54080.112234869848</v>
      </c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</row>
    <row r="245" spans="1:76" s="166" customFormat="1" ht="19.5" customHeight="1" thickTop="1" thickBot="1">
      <c r="A245" s="155">
        <v>41855</v>
      </c>
      <c r="B245" s="156">
        <v>125973.19106777311</v>
      </c>
      <c r="C245" s="157">
        <v>43694.487551878548</v>
      </c>
      <c r="D245" s="157">
        <v>166315.36831197748</v>
      </c>
      <c r="E245" s="158">
        <v>78323.259133017913</v>
      </c>
      <c r="F245" s="157">
        <v>432482.39595010609</v>
      </c>
      <c r="G245" s="156">
        <v>720815.51094697998</v>
      </c>
      <c r="H245" s="159">
        <v>5033.0153230030137</v>
      </c>
      <c r="I245" s="159">
        <v>6846.1841430370941</v>
      </c>
      <c r="J245" s="160">
        <v>2023.9180510872</v>
      </c>
      <c r="K245" s="161">
        <v>1520.3577330654043</v>
      </c>
      <c r="L245" s="158">
        <v>119037.48914133009</v>
      </c>
      <c r="M245" s="162">
        <v>470.1887310317943</v>
      </c>
      <c r="N245" s="163">
        <v>61480.136618798984</v>
      </c>
      <c r="O245" s="164">
        <v>1043199.9917561068</v>
      </c>
      <c r="P245" s="159">
        <v>935.42585177595731</v>
      </c>
      <c r="Q245" s="162">
        <v>35203.250671454327</v>
      </c>
      <c r="R245" s="165">
        <v>58052.416583196762</v>
      </c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</row>
    <row r="246" spans="1:76" ht="18.75" thickTop="1">
      <c r="A246" s="36" t="s">
        <v>80</v>
      </c>
      <c r="B246" s="41"/>
      <c r="C246" s="41"/>
      <c r="D246" s="41"/>
      <c r="E246" s="41"/>
      <c r="F246" s="41"/>
      <c r="G246" s="11"/>
      <c r="K246" s="41" t="s">
        <v>57</v>
      </c>
      <c r="Q246" s="11"/>
      <c r="R246" s="42"/>
    </row>
    <row r="247" spans="1:76" ht="18">
      <c r="A247" s="36" t="s">
        <v>81</v>
      </c>
      <c r="B247" s="41"/>
      <c r="C247" s="41"/>
      <c r="D247" s="41"/>
      <c r="E247" s="41"/>
      <c r="F247" s="41"/>
      <c r="G247" s="42"/>
      <c r="H247" s="41"/>
      <c r="K247" s="61" t="s">
        <v>82</v>
      </c>
      <c r="L247" s="41"/>
      <c r="M247" s="41"/>
      <c r="N247" s="62"/>
      <c r="O247" s="42"/>
      <c r="P247" s="41"/>
      <c r="Q247" s="42"/>
      <c r="R247" s="42"/>
    </row>
    <row r="248" spans="1:76" ht="18">
      <c r="A248" s="36" t="s">
        <v>56</v>
      </c>
      <c r="B248" s="41"/>
      <c r="C248" s="41"/>
      <c r="D248" s="41"/>
      <c r="E248" s="42"/>
      <c r="F248" s="41"/>
      <c r="G248" s="42"/>
      <c r="H248" s="11"/>
      <c r="I248" s="41"/>
      <c r="J248" s="41"/>
      <c r="K248" s="41"/>
      <c r="L248" s="41"/>
      <c r="M248" s="41"/>
      <c r="N248" s="63"/>
      <c r="O248" s="64"/>
      <c r="P248" s="42"/>
      <c r="Q248" s="41"/>
      <c r="R248" s="41"/>
    </row>
    <row r="249" spans="1:76">
      <c r="A249" s="41" t="s">
        <v>58</v>
      </c>
      <c r="B249" s="41"/>
      <c r="C249" s="41"/>
      <c r="D249" s="41"/>
      <c r="E249" s="41"/>
      <c r="F249" s="41"/>
      <c r="G249" s="42"/>
      <c r="H249" s="41"/>
      <c r="I249" s="41"/>
      <c r="J249" s="65"/>
      <c r="K249" s="41"/>
      <c r="L249" s="41"/>
      <c r="M249" s="66"/>
      <c r="N249" s="42"/>
      <c r="O249" s="41"/>
      <c r="P249" s="41"/>
      <c r="Q249" s="41"/>
      <c r="R249" s="41"/>
    </row>
  </sheetData>
  <mergeCells count="3">
    <mergeCell ref="A1:Y1"/>
    <mergeCell ref="A127:R127"/>
    <mergeCell ref="K129:L129"/>
  </mergeCells>
  <printOptions horizontalCentered="1" verticalCentered="1"/>
  <pageMargins left="0" right="0" top="0.23622047244094491" bottom="0" header="0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4a&amp;4b</vt:lpstr>
      <vt:lpstr>'4a&amp;4b'!Print_Area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2014-09-01T08:06:34Z</cp:lastPrinted>
  <dcterms:created xsi:type="dcterms:W3CDTF">2014-06-02T12:53:04Z</dcterms:created>
  <dcterms:modified xsi:type="dcterms:W3CDTF">2014-10-02T10:08:32Z</dcterms:modified>
</cp:coreProperties>
</file>