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'36'!$A$1:$K$70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<sst xmlns="http://schemas.openxmlformats.org/spreadsheetml/2006/main" count="51" uniqueCount="51">
  <si>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</si>
  <si>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</si>
  <si>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</si>
  <si>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</si>
  <si>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</si>
  <si>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</si>
  <si>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</si>
  <si>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</si>
  <si>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</si>
  <si>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</si>
  <si>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</si>
  <si>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</si>
  <si>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</si>
  <si>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</si>
  <si>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</si>
  <si>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</si>
  <si>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</si>
  <si>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</si>
  <si>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</si>
  <si>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</si>
  <si>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</si>
  <si>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</si>
  <si>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</si>
  <si>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</si>
  <si>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</si>
  <si>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</si>
  <si>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</si>
  <si>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</si>
  <si>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</si>
  <si>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</si>
  <si>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</si>
  <si>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</si>
  <si>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</si>
  <si>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</si>
  <si>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</si>
  <si>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</si>
  <si>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</si>
  <si>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</si>
  <si>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</si>
  <si>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</si>
  <si>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</si>
  <si>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</si>
  <si>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</si>
  <si>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</si>
  <si>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</si>
  <si>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r>
      <t xml:space="preserve">2 </t>
    </r>
    <r>
      <rPr>
        <i/>
        <sz val="10"/>
        <rFont val="Arial"/>
        <family val="2"/>
      </rPr>
      <t>Provisional.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</si>
  <si>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</si>
  <si>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</si>
  <si>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t>Table 36: Gross Official International Reserves: November 2013 - November 2014</t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</si>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</sst>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0" fontId="6" fillId="0" borderId="0" xfId="1" applyFont="1" applyFill="1"/>
    <xf numFmtId="0" fontId="2" fillId="3" borderId="4" xfId="1" applyFill="1" applyBorder="1"/>
    <xf numFmtId="0" fontId="2" fillId="3" borderId="8" xfId="1" applyFill="1" applyBorder="1"/>
    <xf numFmtId="0" fontId="4" fillId="3" borderId="8" xfId="1" applyFont="1" applyFill="1" applyBorder="1"/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4" fillId="3" borderId="19" xfId="1" applyFont="1" applyFill="1" applyBorder="1"/>
    <xf numFmtId="0" fontId="6" fillId="3" borderId="18" xfId="1" applyFont="1" applyFill="1" applyBorder="1" applyAlignment="1">
      <alignment horizontal="center"/>
    </xf>
    <xf numFmtId="17" fontId="1" fillId="3" borderId="8" xfId="1" quotePrefix="1" applyNumberFormat="1" applyFont="1" applyFill="1" applyBorder="1" applyAlignment="1">
      <alignment horizontal="left"/>
    </xf>
    <xf numFmtId="17" fontId="1" fillId="3" borderId="19" xfId="1" quotePrefix="1" applyNumberFormat="1" applyFont="1" applyFill="1" applyBorder="1" applyAlignment="1">
      <alignment horizontal="left"/>
    </xf>
    <xf numFmtId="3" fontId="10" fillId="0" borderId="13" xfId="0" applyNumberFormat="1" applyFont="1" applyFill="1" applyBorder="1"/>
    <xf numFmtId="3" fontId="10" fillId="0" borderId="24" xfId="0" applyNumberFormat="1" applyFont="1" applyFill="1" applyBorder="1"/>
    <xf numFmtId="165" fontId="10" fillId="0" borderId="14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3" xfId="1" applyFont="1" applyFill="1" applyBorder="1" applyAlignment="1">
      <alignment horizontal="center"/>
    </xf>
    <xf numFmtId="0" fontId="1" fillId="3" borderId="14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2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7" zoomScale="90" zoomScaleNormal="90" workbookViewId="0">
      <selection activeCell="L66" sqref="L66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48</v>
      </c>
    </row>
    <row r="2" spans="1:11" ht="19.5" customHeight="1" thickBot="1" x14ac:dyDescent="0.25"/>
    <row r="3" spans="1:11" ht="13.5" customHeight="1" thickTop="1" x14ac:dyDescent="0.2">
      <c r="A3" s="50"/>
      <c r="B3" s="67" t="s">
        <v>1</v>
      </c>
      <c r="C3" s="68"/>
      <c r="D3" s="68"/>
      <c r="E3" s="69"/>
      <c r="F3" s="79" t="s">
        <v>19</v>
      </c>
      <c r="G3" s="79" t="s">
        <v>20</v>
      </c>
      <c r="H3" s="79" t="s">
        <v>21</v>
      </c>
      <c r="I3" s="79" t="s">
        <v>22</v>
      </c>
      <c r="J3" s="64" t="s">
        <v>39</v>
      </c>
    </row>
    <row r="4" spans="1:11" ht="13.5" customHeight="1" x14ac:dyDescent="0.2">
      <c r="A4" s="51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51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2"/>
      <c r="B6" s="53" t="s">
        <v>5</v>
      </c>
      <c r="C6" s="54" t="s">
        <v>6</v>
      </c>
      <c r="D6" s="54" t="s">
        <v>18</v>
      </c>
      <c r="E6" s="55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56"/>
      <c r="B7" s="76" t="s">
        <v>0</v>
      </c>
      <c r="C7" s="77"/>
      <c r="D7" s="77"/>
      <c r="E7" s="77"/>
      <c r="F7" s="77"/>
      <c r="G7" s="77"/>
      <c r="H7" s="78"/>
      <c r="I7" s="57" t="s">
        <v>3</v>
      </c>
      <c r="J7" s="57" t="s">
        <v>23</v>
      </c>
    </row>
    <row r="8" spans="1:11" ht="15" hidden="1" customHeight="1" thickTop="1" x14ac:dyDescent="0.2">
      <c r="A8" s="3" t="s">
        <v>8</v>
      </c>
      <c r="B8" s="4">
        <v>1548</v>
      </c>
      <c r="C8" s="5">
        <v>937</v>
      </c>
      <c r="D8" s="5">
        <v>57988</v>
      </c>
      <c r="E8" s="6">
        <v>60473</v>
      </c>
      <c r="F8" s="7">
        <v>659</v>
      </c>
      <c r="G8" s="8">
        <v>0.1</v>
      </c>
      <c r="H8" s="9">
        <f>E8+F8+G8</f>
        <v>61132.1</v>
      </c>
      <c r="I8" s="10">
        <f>H8/32.3722</f>
        <v>1888.413515300165</v>
      </c>
      <c r="J8" s="10"/>
      <c r="K8" s="11"/>
    </row>
    <row r="9" spans="1:11" ht="15.75" hidden="1" customHeight="1" x14ac:dyDescent="0.2">
      <c r="A9" s="3" t="s">
        <v>9</v>
      </c>
      <c r="B9" s="4">
        <v>1467</v>
      </c>
      <c r="C9" s="5">
        <v>932</v>
      </c>
      <c r="D9" s="5">
        <v>60945</v>
      </c>
      <c r="E9" s="12">
        <v>63344</v>
      </c>
      <c r="F9" s="13">
        <v>651</v>
      </c>
      <c r="G9" s="14">
        <v>0</v>
      </c>
      <c r="H9" s="10">
        <f>E9+F9+G9</f>
        <v>63995</v>
      </c>
      <c r="I9" s="9">
        <f>H9/31.8576</f>
        <v>2008.7828336095624</v>
      </c>
      <c r="J9" s="9"/>
      <c r="K9" s="11"/>
    </row>
    <row r="10" spans="1:11" ht="15.75" hidden="1" customHeight="1" x14ac:dyDescent="0.2">
      <c r="A10" s="3" t="s">
        <v>10</v>
      </c>
      <c r="B10" s="13">
        <v>1482</v>
      </c>
      <c r="C10" s="5">
        <v>4656</v>
      </c>
      <c r="D10" s="5">
        <v>60862</v>
      </c>
      <c r="E10" s="15" t="s">
        <v>11</v>
      </c>
      <c r="F10" s="13">
        <v>651</v>
      </c>
      <c r="G10" s="14">
        <v>0.1</v>
      </c>
      <c r="H10" s="10">
        <v>67651.100000000006</v>
      </c>
      <c r="I10" s="9">
        <f>H10/31.6102</f>
        <v>2140.1667816084682</v>
      </c>
      <c r="J10" s="9"/>
      <c r="K10" s="11"/>
    </row>
    <row r="11" spans="1:11" ht="15.75" hidden="1" customHeight="1" x14ac:dyDescent="0.2">
      <c r="A11" s="3" t="s">
        <v>12</v>
      </c>
      <c r="B11" s="16">
        <v>1500</v>
      </c>
      <c r="C11" s="5">
        <v>4813</v>
      </c>
      <c r="D11" s="5">
        <v>59242</v>
      </c>
      <c r="E11" s="16">
        <v>65555</v>
      </c>
      <c r="F11" s="13">
        <v>636</v>
      </c>
      <c r="G11" s="14">
        <v>0.2</v>
      </c>
      <c r="H11" s="10">
        <v>66191.199999999997</v>
      </c>
      <c r="I11" s="9">
        <v>2167.8435277009944</v>
      </c>
      <c r="J11" s="9"/>
      <c r="K11" s="11"/>
    </row>
    <row r="12" spans="1:11" ht="15.75" hidden="1" customHeight="1" x14ac:dyDescent="0.2">
      <c r="A12" s="3" t="s">
        <v>13</v>
      </c>
      <c r="B12" s="16">
        <v>1555</v>
      </c>
      <c r="C12" s="5">
        <v>4802</v>
      </c>
      <c r="D12" s="5">
        <v>60038</v>
      </c>
      <c r="E12" s="16">
        <v>66395</v>
      </c>
      <c r="F12" s="13">
        <v>633</v>
      </c>
      <c r="G12" s="14">
        <v>0.1</v>
      </c>
      <c r="H12" s="10">
        <f>E12+F12+G12</f>
        <v>67028.100000000006</v>
      </c>
      <c r="I12" s="9">
        <f>H12/30.2723</f>
        <v>2214.172692527492</v>
      </c>
      <c r="J12" s="9"/>
      <c r="K12" s="11"/>
    </row>
    <row r="13" spans="1:11" ht="15.75" hidden="1" customHeight="1" x14ac:dyDescent="0.2">
      <c r="A13" s="17" t="s">
        <v>14</v>
      </c>
      <c r="B13" s="18">
        <v>3867</v>
      </c>
      <c r="C13" s="5">
        <v>4677</v>
      </c>
      <c r="D13" s="5">
        <v>58869</v>
      </c>
      <c r="E13" s="19">
        <v>67413</v>
      </c>
      <c r="F13" s="20">
        <v>807</v>
      </c>
      <c r="G13" s="21">
        <v>0.2</v>
      </c>
      <c r="H13" s="10">
        <f>E13+F13+G13</f>
        <v>68220.2</v>
      </c>
      <c r="I13" s="9">
        <f>H13/30.7998</f>
        <v>2214.9559412723456</v>
      </c>
      <c r="J13" s="9"/>
      <c r="K13" s="11"/>
    </row>
    <row r="14" spans="1:11" ht="15.75" hidden="1" customHeight="1" x14ac:dyDescent="0.2">
      <c r="A14" s="17" t="s">
        <v>15</v>
      </c>
      <c r="B14" s="18">
        <v>4097</v>
      </c>
      <c r="C14" s="5">
        <v>4651</v>
      </c>
      <c r="D14" s="5">
        <v>59179</v>
      </c>
      <c r="E14" s="22">
        <v>67927</v>
      </c>
      <c r="F14" s="20">
        <v>804</v>
      </c>
      <c r="G14" s="21">
        <v>0.2</v>
      </c>
      <c r="H14" s="10">
        <v>68731.199999999997</v>
      </c>
      <c r="I14" s="9">
        <f>H14/30.8466</f>
        <v>2228.161288440217</v>
      </c>
      <c r="J14" s="9"/>
      <c r="K14" s="11"/>
    </row>
    <row r="15" spans="1:11" ht="15.75" hidden="1" customHeight="1" x14ac:dyDescent="0.2">
      <c r="A15" s="17" t="s">
        <v>16</v>
      </c>
      <c r="B15" s="18">
        <v>4614</v>
      </c>
      <c r="C15" s="5">
        <v>4942</v>
      </c>
      <c r="D15" s="5">
        <v>61027</v>
      </c>
      <c r="E15" s="22">
        <v>70583</v>
      </c>
      <c r="F15" s="20">
        <v>862</v>
      </c>
      <c r="G15" s="21">
        <v>0.1</v>
      </c>
      <c r="H15" s="10">
        <v>71445.100000000006</v>
      </c>
      <c r="I15" s="9">
        <f>H15/33.5965</f>
        <v>2126.5637789650709</v>
      </c>
      <c r="J15" s="9"/>
      <c r="K15" s="11"/>
    </row>
    <row r="16" spans="1:11" ht="15.75" hidden="1" customHeight="1" x14ac:dyDescent="0.2">
      <c r="A16" s="23">
        <v>40369</v>
      </c>
      <c r="B16" s="18">
        <v>3994</v>
      </c>
      <c r="C16" s="5">
        <v>4583</v>
      </c>
      <c r="D16" s="5">
        <v>60698</v>
      </c>
      <c r="E16" s="22">
        <v>69275</v>
      </c>
      <c r="F16" s="20">
        <v>1011</v>
      </c>
      <c r="G16" s="21">
        <v>0.1</v>
      </c>
      <c r="H16" s="10">
        <v>70286.100000000006</v>
      </c>
      <c r="I16" s="9">
        <f>H16/30.1817</f>
        <v>2328.765443961076</v>
      </c>
      <c r="J16" s="9"/>
      <c r="K16" s="11"/>
    </row>
    <row r="17" spans="1:14" ht="15.75" hidden="1" customHeight="1" x14ac:dyDescent="0.2">
      <c r="A17" s="23">
        <v>40400</v>
      </c>
      <c r="B17" s="18">
        <v>4317</v>
      </c>
      <c r="C17" s="5">
        <v>4648</v>
      </c>
      <c r="D17" s="5">
        <v>61259</v>
      </c>
      <c r="E17" s="22">
        <v>70224</v>
      </c>
      <c r="F17" s="20">
        <v>1027</v>
      </c>
      <c r="G17" s="21">
        <v>0.2</v>
      </c>
      <c r="H17" s="10">
        <v>71251.199999999997</v>
      </c>
      <c r="I17" s="9">
        <f>H17/30.8685</f>
        <v>2308.2171145342336</v>
      </c>
      <c r="J17" s="9"/>
      <c r="K17" s="11"/>
    </row>
    <row r="18" spans="1:14" ht="15.75" hidden="1" customHeight="1" x14ac:dyDescent="0.2">
      <c r="A18" s="23">
        <v>40431</v>
      </c>
      <c r="B18" s="18">
        <v>4472</v>
      </c>
      <c r="C18" s="5">
        <v>4665</v>
      </c>
      <c r="D18" s="5">
        <v>64159</v>
      </c>
      <c r="E18" s="22">
        <v>73296</v>
      </c>
      <c r="F18" s="20">
        <v>1033</v>
      </c>
      <c r="G18" s="21">
        <v>0.2</v>
      </c>
      <c r="H18" s="10">
        <f t="shared" ref="H18:H29" si="0">E18+F18+G18</f>
        <v>74329.2</v>
      </c>
      <c r="I18" s="9">
        <f>H18/30.1123</f>
        <v>2468.3999561640921</v>
      </c>
      <c r="J18" s="9"/>
    </row>
    <row r="19" spans="1:14" ht="15.75" hidden="1" customHeight="1" x14ac:dyDescent="0.2">
      <c r="A19" s="23">
        <v>40461</v>
      </c>
      <c r="B19" s="18">
        <v>4517</v>
      </c>
      <c r="C19" s="5">
        <v>4672</v>
      </c>
      <c r="D19" s="5">
        <f>E19-C19-B19</f>
        <v>63543</v>
      </c>
      <c r="E19" s="22">
        <v>72732</v>
      </c>
      <c r="F19" s="20">
        <v>1034</v>
      </c>
      <c r="G19" s="21">
        <v>0.1</v>
      </c>
      <c r="H19" s="10">
        <f t="shared" si="0"/>
        <v>73766.100000000006</v>
      </c>
      <c r="I19" s="9">
        <f>H19/29.8251</f>
        <v>2473.2892764818898</v>
      </c>
      <c r="J19" s="9"/>
    </row>
    <row r="20" spans="1:14" ht="18.75" hidden="1" customHeight="1" x14ac:dyDescent="0.2">
      <c r="A20" s="24">
        <v>40492</v>
      </c>
      <c r="B20" s="18">
        <v>4594</v>
      </c>
      <c r="C20" s="5">
        <v>4636</v>
      </c>
      <c r="D20" s="5">
        <f>E20-C20-B20</f>
        <v>65831</v>
      </c>
      <c r="E20" s="22">
        <v>75061</v>
      </c>
      <c r="F20" s="13">
        <v>1024</v>
      </c>
      <c r="G20" s="21">
        <v>0.1</v>
      </c>
      <c r="H20" s="10">
        <f t="shared" si="0"/>
        <v>76085.100000000006</v>
      </c>
      <c r="I20" s="9">
        <f>H20/30.4308</f>
        <v>2500.2661776883947</v>
      </c>
      <c r="J20" s="9"/>
    </row>
    <row r="21" spans="1:14" ht="18.75" hidden="1" customHeight="1" x14ac:dyDescent="0.2">
      <c r="A21" s="24">
        <v>40522</v>
      </c>
      <c r="B21" s="25">
        <v>4850</v>
      </c>
      <c r="C21" s="5">
        <v>4675</v>
      </c>
      <c r="D21" s="5">
        <v>68506</v>
      </c>
      <c r="E21" s="26">
        <v>78031</v>
      </c>
      <c r="F21" s="4">
        <v>1033</v>
      </c>
      <c r="G21" s="8">
        <v>0.1</v>
      </c>
      <c r="H21" s="10">
        <f t="shared" si="0"/>
        <v>79064.100000000006</v>
      </c>
      <c r="I21" s="10">
        <f>H21/30.3908</f>
        <v>2601.5800834463066</v>
      </c>
      <c r="J21" s="10"/>
    </row>
    <row r="22" spans="1:14" ht="18.75" hidden="1" customHeight="1" x14ac:dyDescent="0.2">
      <c r="A22" s="24">
        <v>40554</v>
      </c>
      <c r="B22" s="25">
        <v>4453</v>
      </c>
      <c r="C22" s="5">
        <v>4604</v>
      </c>
      <c r="D22" s="5">
        <v>65545</v>
      </c>
      <c r="E22" s="26">
        <f>B22+C22+D22</f>
        <v>74602</v>
      </c>
      <c r="F22" s="4">
        <v>1200</v>
      </c>
      <c r="G22" s="8">
        <v>0.2</v>
      </c>
      <c r="H22" s="10">
        <f t="shared" si="0"/>
        <v>75802.2</v>
      </c>
      <c r="I22" s="10">
        <f>H22/29.4799</f>
        <v>2571.3180845253883</v>
      </c>
      <c r="J22" s="10">
        <v>4.2705464788732392</v>
      </c>
    </row>
    <row r="23" spans="1:14" ht="24" hidden="1" customHeight="1" x14ac:dyDescent="0.2">
      <c r="A23" s="24">
        <v>40585</v>
      </c>
      <c r="B23" s="25">
        <v>4676</v>
      </c>
      <c r="C23" s="5">
        <v>4583</v>
      </c>
      <c r="D23" s="5">
        <v>65321</v>
      </c>
      <c r="E23" s="26">
        <f t="shared" ref="E23:E33" si="1">B23+C23+D23</f>
        <v>74580</v>
      </c>
      <c r="F23" s="4">
        <v>1199</v>
      </c>
      <c r="G23" s="8">
        <v>0.1</v>
      </c>
      <c r="H23" s="10">
        <f t="shared" si="0"/>
        <v>75779.100000000006</v>
      </c>
      <c r="I23" s="10">
        <f>H23/29.2492</f>
        <v>2590.8093212805825</v>
      </c>
      <c r="J23" s="10">
        <v>4.2692450704225351</v>
      </c>
    </row>
    <row r="24" spans="1:14" ht="24" hidden="1" customHeight="1" x14ac:dyDescent="0.2">
      <c r="A24" s="24">
        <v>40613</v>
      </c>
      <c r="B24" s="18">
        <v>4586</v>
      </c>
      <c r="C24" s="16">
        <v>4475</v>
      </c>
      <c r="D24" s="5">
        <v>67264</v>
      </c>
      <c r="E24" s="26">
        <f t="shared" si="1"/>
        <v>76325</v>
      </c>
      <c r="F24" s="16">
        <v>1172</v>
      </c>
      <c r="G24" s="8">
        <v>0.1</v>
      </c>
      <c r="H24" s="27">
        <f t="shared" si="0"/>
        <v>77497.100000000006</v>
      </c>
      <c r="I24" s="10">
        <f>H24/28.3805</f>
        <v>2730.646042176847</v>
      </c>
      <c r="J24" s="10">
        <v>4.3660338028169017</v>
      </c>
    </row>
    <row r="25" spans="1:14" ht="24" hidden="1" customHeight="1" x14ac:dyDescent="0.2">
      <c r="A25" s="24">
        <v>40644</v>
      </c>
      <c r="B25" s="25">
        <v>4758</v>
      </c>
      <c r="C25" s="5">
        <v>4429</v>
      </c>
      <c r="D25" s="5">
        <v>66475</v>
      </c>
      <c r="E25" s="26">
        <f t="shared" si="1"/>
        <v>75662</v>
      </c>
      <c r="F25" s="4">
        <v>1159</v>
      </c>
      <c r="G25" s="8">
        <v>0.2</v>
      </c>
      <c r="H25" s="10">
        <f t="shared" si="0"/>
        <v>76821.2</v>
      </c>
      <c r="I25" s="10">
        <f>H25/27.3973</f>
        <v>2803.9697342438849</v>
      </c>
      <c r="J25" s="10">
        <v>4.3279549295774649</v>
      </c>
    </row>
    <row r="26" spans="1:14" ht="24" hidden="1" customHeight="1" x14ac:dyDescent="0.2">
      <c r="A26" s="24">
        <v>40674</v>
      </c>
      <c r="B26" s="25">
        <v>4890</v>
      </c>
      <c r="C26" s="5">
        <v>4466</v>
      </c>
      <c r="D26" s="5">
        <v>67861</v>
      </c>
      <c r="E26" s="26">
        <f t="shared" si="1"/>
        <v>77217</v>
      </c>
      <c r="F26" s="4">
        <v>1236</v>
      </c>
      <c r="G26" s="8">
        <v>0.1</v>
      </c>
      <c r="H26" s="10">
        <f t="shared" si="0"/>
        <v>78453.100000000006</v>
      </c>
      <c r="I26" s="10">
        <f>H26/28.0719</f>
        <v>2794.7199868908056</v>
      </c>
      <c r="J26" s="10">
        <v>4.4198929577464794</v>
      </c>
    </row>
    <row r="27" spans="1:14" ht="24" hidden="1" customHeight="1" x14ac:dyDescent="0.2">
      <c r="A27" s="24">
        <v>40695</v>
      </c>
      <c r="B27" s="25">
        <v>4861</v>
      </c>
      <c r="C27" s="5">
        <v>4541</v>
      </c>
      <c r="D27" s="5">
        <v>70852</v>
      </c>
      <c r="E27" s="26">
        <f t="shared" si="1"/>
        <v>80254</v>
      </c>
      <c r="F27" s="4">
        <v>1253</v>
      </c>
      <c r="G27" s="8">
        <v>0.1</v>
      </c>
      <c r="H27" s="10">
        <f t="shared" si="0"/>
        <v>81507.100000000006</v>
      </c>
      <c r="I27" s="10">
        <f>H27/28.4684</f>
        <v>2863.0727403015276</v>
      </c>
      <c r="J27" s="10">
        <v>4.5919492957746479</v>
      </c>
    </row>
    <row r="28" spans="1:14" ht="24" hidden="1" customHeight="1" x14ac:dyDescent="0.2">
      <c r="A28" s="24">
        <v>40725</v>
      </c>
      <c r="B28" s="25">
        <v>5075</v>
      </c>
      <c r="C28" s="5">
        <v>4442</v>
      </c>
      <c r="D28" s="5">
        <v>69531</v>
      </c>
      <c r="E28" s="26">
        <f t="shared" si="1"/>
        <v>79048</v>
      </c>
      <c r="F28" s="4">
        <v>1268</v>
      </c>
      <c r="G28" s="8">
        <v>0.1</v>
      </c>
      <c r="H28" s="10">
        <f t="shared" si="0"/>
        <v>80316.100000000006</v>
      </c>
      <c r="I28" s="10">
        <f>H28/27.781</f>
        <v>2891.0442388682918</v>
      </c>
      <c r="J28" s="10">
        <v>4.5248507042253525</v>
      </c>
    </row>
    <row r="29" spans="1:14" ht="0.75" hidden="1" customHeight="1" x14ac:dyDescent="0.2">
      <c r="A29" s="24">
        <v>40756</v>
      </c>
      <c r="B29" s="25">
        <v>5668</v>
      </c>
      <c r="C29" s="5">
        <v>4497</v>
      </c>
      <c r="D29" s="5">
        <v>69331</v>
      </c>
      <c r="E29" s="26">
        <f t="shared" si="1"/>
        <v>79496</v>
      </c>
      <c r="F29" s="4">
        <v>1282</v>
      </c>
      <c r="G29" s="8">
        <v>0.2</v>
      </c>
      <c r="H29" s="10">
        <f t="shared" si="0"/>
        <v>80778.2</v>
      </c>
      <c r="I29" s="10">
        <f>H29/27.919</f>
        <v>2893.3056341559509</v>
      </c>
      <c r="J29" s="10">
        <v>4.5508845070422534</v>
      </c>
    </row>
    <row r="30" spans="1:14" ht="24" hidden="1" customHeight="1" x14ac:dyDescent="0.2">
      <c r="A30" s="24">
        <v>40787</v>
      </c>
      <c r="B30" s="28">
        <v>5942</v>
      </c>
      <c r="C30" s="5">
        <v>4544</v>
      </c>
      <c r="D30" s="5">
        <v>68208</v>
      </c>
      <c r="E30" s="26">
        <f t="shared" si="1"/>
        <v>78694</v>
      </c>
      <c r="F30" s="4">
        <v>1366</v>
      </c>
      <c r="G30" s="8">
        <v>0.1</v>
      </c>
      <c r="H30" s="10">
        <f t="shared" ref="H30:H34" si="2">E30+F30+G30</f>
        <v>80060.100000000006</v>
      </c>
      <c r="I30" s="9">
        <f>H30/29.0268</f>
        <v>2758.1441977758486</v>
      </c>
      <c r="J30" s="10">
        <v>4.5104281690140846</v>
      </c>
    </row>
    <row r="31" spans="1:14" ht="24" hidden="1" customHeight="1" x14ac:dyDescent="0.2">
      <c r="A31" s="24">
        <v>40817</v>
      </c>
      <c r="B31" s="28">
        <v>6206</v>
      </c>
      <c r="C31" s="5">
        <v>4588</v>
      </c>
      <c r="D31" s="5">
        <v>70437</v>
      </c>
      <c r="E31" s="26">
        <f t="shared" si="1"/>
        <v>81231</v>
      </c>
      <c r="F31" s="4">
        <v>1375</v>
      </c>
      <c r="G31" s="8">
        <v>0.1</v>
      </c>
      <c r="H31" s="10">
        <f t="shared" si="2"/>
        <v>82606.100000000006</v>
      </c>
      <c r="I31" s="9">
        <f>H31/28.7684</f>
        <v>2871.4179446893122</v>
      </c>
      <c r="J31" s="10">
        <v>4.6538647887323945</v>
      </c>
      <c r="M31" s="37"/>
    </row>
    <row r="32" spans="1:14" ht="24" hidden="1" customHeight="1" x14ac:dyDescent="0.2">
      <c r="A32" s="24">
        <v>40848</v>
      </c>
      <c r="B32" s="28">
        <v>6299</v>
      </c>
      <c r="C32" s="5">
        <v>4548</v>
      </c>
      <c r="D32" s="5">
        <v>66783</v>
      </c>
      <c r="E32" s="26">
        <f t="shared" si="1"/>
        <v>77630</v>
      </c>
      <c r="F32" s="4">
        <v>1369</v>
      </c>
      <c r="G32" s="8">
        <v>0.2</v>
      </c>
      <c r="H32" s="10">
        <f t="shared" si="2"/>
        <v>78999.199999999997</v>
      </c>
      <c r="I32" s="9">
        <f>H32/29.2762</f>
        <v>2698.4103128138213</v>
      </c>
      <c r="J32" s="10">
        <v>4.4506591549295775</v>
      </c>
      <c r="M32" s="37"/>
      <c r="N32" s="37"/>
    </row>
    <row r="33" spans="1:14" ht="24" hidden="1" customHeight="1" x14ac:dyDescent="0.2">
      <c r="A33" s="24">
        <v>40878</v>
      </c>
      <c r="B33" s="28">
        <v>5748</v>
      </c>
      <c r="C33" s="5">
        <v>4484</v>
      </c>
      <c r="D33" s="5">
        <v>69822</v>
      </c>
      <c r="E33" s="26">
        <f t="shared" si="1"/>
        <v>80054</v>
      </c>
      <c r="F33" s="4">
        <v>1420</v>
      </c>
      <c r="G33" s="8">
        <v>0.2</v>
      </c>
      <c r="H33" s="10">
        <f t="shared" si="2"/>
        <v>81474.2</v>
      </c>
      <c r="I33" s="9">
        <f>H33/29.3262</f>
        <v>2778.205154435283</v>
      </c>
      <c r="J33" s="10">
        <v>4.590095774647887</v>
      </c>
    </row>
    <row r="34" spans="1:14" ht="24" hidden="1" customHeight="1" x14ac:dyDescent="0.2">
      <c r="A34" s="24">
        <v>40909</v>
      </c>
      <c r="B34" s="28">
        <v>6382</v>
      </c>
      <c r="C34" s="5">
        <v>4503</v>
      </c>
      <c r="D34" s="5">
        <v>69112</v>
      </c>
      <c r="E34" s="26">
        <v>79997</v>
      </c>
      <c r="F34" s="4">
        <v>1425</v>
      </c>
      <c r="G34" s="8">
        <v>0.2</v>
      </c>
      <c r="H34" s="10">
        <f t="shared" si="2"/>
        <v>81422.2</v>
      </c>
      <c r="I34" s="9">
        <f>H34/29.1257</f>
        <v>2795.5448281071358</v>
      </c>
      <c r="J34" s="10">
        <v>4.3</v>
      </c>
    </row>
    <row r="35" spans="1:14" ht="24" hidden="1" customHeight="1" x14ac:dyDescent="0.2">
      <c r="A35" s="24">
        <v>40940</v>
      </c>
      <c r="B35" s="28">
        <v>6458</v>
      </c>
      <c r="C35" s="5">
        <v>4467</v>
      </c>
      <c r="D35" s="5">
        <v>68981</v>
      </c>
      <c r="E35" s="26">
        <v>79906</v>
      </c>
      <c r="F35" s="4">
        <v>1443</v>
      </c>
      <c r="G35" s="8">
        <v>0.2</v>
      </c>
      <c r="H35" s="10">
        <f t="shared" ref="H35" si="3">E35+F35+G35</f>
        <v>81349.2</v>
      </c>
      <c r="I35" s="9">
        <f>H35/28.7562</f>
        <v>2828.9273269764431</v>
      </c>
      <c r="J35" s="10">
        <v>4.3</v>
      </c>
    </row>
    <row r="36" spans="1:14" ht="24" hidden="1" customHeight="1" x14ac:dyDescent="0.2">
      <c r="A36" s="24">
        <v>40969</v>
      </c>
      <c r="B36" s="28">
        <v>6040</v>
      </c>
      <c r="C36" s="5">
        <v>4459</v>
      </c>
      <c r="D36" s="5">
        <v>68870</v>
      </c>
      <c r="E36" s="26">
        <v>79369</v>
      </c>
      <c r="F36" s="4">
        <v>1452</v>
      </c>
      <c r="G36" s="8">
        <v>0.1</v>
      </c>
      <c r="H36" s="10">
        <f t="shared" ref="H36" si="4">E36+F36+G36</f>
        <v>80821.100000000006</v>
      </c>
      <c r="I36" s="9">
        <v>2798.2</v>
      </c>
      <c r="J36" s="10">
        <v>4.3</v>
      </c>
    </row>
    <row r="37" spans="1:14" ht="24" hidden="1" customHeight="1" x14ac:dyDescent="0.2">
      <c r="A37" s="24">
        <v>41000</v>
      </c>
      <c r="B37" s="28">
        <v>6079</v>
      </c>
      <c r="C37" s="5">
        <v>4495</v>
      </c>
      <c r="D37" s="5">
        <v>68421</v>
      </c>
      <c r="E37" s="36">
        <v>78995</v>
      </c>
      <c r="F37" s="4">
        <v>1462</v>
      </c>
      <c r="G37" s="8">
        <v>0.1</v>
      </c>
      <c r="H37" s="10">
        <v>80457.100000000006</v>
      </c>
      <c r="I37" s="9">
        <v>2771.4</v>
      </c>
      <c r="J37" s="10">
        <v>4.3</v>
      </c>
    </row>
    <row r="38" spans="1:14" ht="24" hidden="1" customHeight="1" x14ac:dyDescent="0.2">
      <c r="A38" s="24">
        <v>41030</v>
      </c>
      <c r="B38" s="28">
        <v>5875</v>
      </c>
      <c r="C38" s="5">
        <v>4503</v>
      </c>
      <c r="D38" s="5">
        <v>67703</v>
      </c>
      <c r="E38" s="36">
        <v>78081</v>
      </c>
      <c r="F38" s="4">
        <v>1463</v>
      </c>
      <c r="G38" s="8">
        <v>0.2</v>
      </c>
      <c r="H38" s="10">
        <f t="shared" ref="H38:H42" si="5">E38+F38+G38</f>
        <v>79544.2</v>
      </c>
      <c r="I38" s="9">
        <v>2667.5</v>
      </c>
      <c r="J38" s="10">
        <v>4.2</v>
      </c>
    </row>
    <row r="39" spans="1:14" ht="1.5" hidden="1" customHeight="1" x14ac:dyDescent="0.2">
      <c r="A39" s="24">
        <v>41061</v>
      </c>
      <c r="B39" s="28">
        <v>6118</v>
      </c>
      <c r="C39" s="5">
        <v>4676</v>
      </c>
      <c r="D39" s="5">
        <v>74295</v>
      </c>
      <c r="E39" s="36">
        <v>85089</v>
      </c>
      <c r="F39" s="4">
        <v>1582</v>
      </c>
      <c r="G39" s="8">
        <v>0.1</v>
      </c>
      <c r="H39" s="10">
        <f t="shared" si="5"/>
        <v>86671.1</v>
      </c>
      <c r="I39" s="9">
        <v>2798</v>
      </c>
      <c r="J39" s="10">
        <v>4.5999999999999996</v>
      </c>
    </row>
    <row r="40" spans="1:14" ht="24" hidden="1" customHeight="1" x14ac:dyDescent="0.2">
      <c r="A40" s="24">
        <v>41091</v>
      </c>
      <c r="B40" s="28">
        <v>6305</v>
      </c>
      <c r="C40" s="5">
        <v>4654</v>
      </c>
      <c r="D40" s="5">
        <v>75348</v>
      </c>
      <c r="E40" s="36">
        <v>86307</v>
      </c>
      <c r="F40" s="4">
        <v>1568</v>
      </c>
      <c r="G40" s="8">
        <v>0.2</v>
      </c>
      <c r="H40" s="10">
        <f t="shared" si="5"/>
        <v>87875.199999999997</v>
      </c>
      <c r="I40" s="9">
        <v>2845.4</v>
      </c>
      <c r="J40" s="10">
        <v>4.7</v>
      </c>
      <c r="N40" s="38"/>
    </row>
    <row r="41" spans="1:14" ht="24" hidden="1" customHeight="1" x14ac:dyDescent="0.2">
      <c r="A41" s="24">
        <v>41122</v>
      </c>
      <c r="B41" s="28">
        <v>6361</v>
      </c>
      <c r="C41" s="5">
        <v>4631</v>
      </c>
      <c r="D41" s="5">
        <v>75754</v>
      </c>
      <c r="E41" s="36">
        <v>86746</v>
      </c>
      <c r="F41" s="4">
        <v>1561</v>
      </c>
      <c r="G41" s="8">
        <v>0.2</v>
      </c>
      <c r="H41" s="10">
        <f t="shared" si="5"/>
        <v>88307.199999999997</v>
      </c>
      <c r="I41" s="9">
        <v>2897.9</v>
      </c>
      <c r="J41" s="10">
        <v>4.7</v>
      </c>
      <c r="N41" s="38"/>
    </row>
    <row r="42" spans="1:14" ht="24" hidden="1" customHeight="1" x14ac:dyDescent="0.2">
      <c r="A42" s="24" t="s">
        <v>24</v>
      </c>
      <c r="B42" s="28">
        <v>6817</v>
      </c>
      <c r="C42" s="5">
        <v>4685</v>
      </c>
      <c r="D42" s="5">
        <v>76297</v>
      </c>
      <c r="E42" s="36">
        <v>87799</v>
      </c>
      <c r="F42" s="4">
        <v>1580</v>
      </c>
      <c r="G42" s="8">
        <v>0.2</v>
      </c>
      <c r="H42" s="10">
        <f t="shared" si="5"/>
        <v>89379.199999999997</v>
      </c>
      <c r="I42" s="9">
        <v>2935.9</v>
      </c>
      <c r="J42" s="10">
        <v>4.7</v>
      </c>
      <c r="M42" s="38"/>
    </row>
    <row r="43" spans="1:14" ht="24" hidden="1" customHeight="1" x14ac:dyDescent="0.2">
      <c r="A43" s="24">
        <v>41183</v>
      </c>
      <c r="B43" s="28">
        <v>6689</v>
      </c>
      <c r="C43" s="5">
        <v>4761</v>
      </c>
      <c r="D43" s="5">
        <v>76522</v>
      </c>
      <c r="E43" s="36">
        <v>87972</v>
      </c>
      <c r="F43" s="4">
        <v>1606</v>
      </c>
      <c r="G43" s="8">
        <v>0.1</v>
      </c>
      <c r="H43" s="10">
        <f t="shared" ref="H43" si="6">E43+F43+G43</f>
        <v>89578.1</v>
      </c>
      <c r="I43" s="9">
        <v>2891.8</v>
      </c>
      <c r="J43" s="10">
        <v>4.7</v>
      </c>
      <c r="M43" s="38"/>
    </row>
    <row r="44" spans="1:14" ht="24" hidden="1" customHeight="1" x14ac:dyDescent="0.2">
      <c r="A44" s="24">
        <v>41214</v>
      </c>
      <c r="B44" s="28">
        <v>6694</v>
      </c>
      <c r="C44" s="5">
        <v>4714</v>
      </c>
      <c r="D44" s="5">
        <v>78955</v>
      </c>
      <c r="E44" s="36">
        <v>90363</v>
      </c>
      <c r="F44" s="4">
        <v>1588</v>
      </c>
      <c r="G44" s="8">
        <v>0.2</v>
      </c>
      <c r="H44" s="10">
        <f t="shared" ref="H44" si="7">E44+F44+G44</f>
        <v>91951.2</v>
      </c>
      <c r="I44" s="9">
        <v>2990.7</v>
      </c>
      <c r="J44" s="10">
        <v>4.9000000000000004</v>
      </c>
      <c r="M44" s="38"/>
    </row>
    <row r="45" spans="1:14" ht="24" hidden="1" customHeight="1" x14ac:dyDescent="0.2">
      <c r="A45" s="24" t="s">
        <v>25</v>
      </c>
      <c r="B45" s="28">
        <v>6399</v>
      </c>
      <c r="C45" s="5">
        <v>4688</v>
      </c>
      <c r="D45" s="5">
        <v>80322</v>
      </c>
      <c r="E45" s="36">
        <v>91409</v>
      </c>
      <c r="F45" s="4">
        <v>1579</v>
      </c>
      <c r="G45" s="8">
        <v>0.2</v>
      </c>
      <c r="H45" s="10">
        <f t="shared" ref="H45" si="8">E45+F45+G45</f>
        <v>92988.2</v>
      </c>
      <c r="I45" s="9">
        <v>3046.3</v>
      </c>
      <c r="J45" s="10">
        <v>4.9000000000000004</v>
      </c>
      <c r="M45" s="38"/>
    </row>
    <row r="46" spans="1:14" ht="24" hidden="1" customHeight="1" x14ac:dyDescent="0.2">
      <c r="A46" s="24" t="s">
        <v>26</v>
      </c>
      <c r="B46" s="28">
        <v>6410</v>
      </c>
      <c r="C46" s="5">
        <v>4681</v>
      </c>
      <c r="D46" s="5">
        <v>82858</v>
      </c>
      <c r="E46" s="36">
        <v>93949</v>
      </c>
      <c r="F46" s="4">
        <v>1577</v>
      </c>
      <c r="G46" s="8">
        <v>0.1</v>
      </c>
      <c r="H46" s="10">
        <f t="shared" ref="H46:H47" si="9">E46+F46+G46</f>
        <v>95526.1</v>
      </c>
      <c r="I46" s="9">
        <v>3142.2</v>
      </c>
      <c r="J46" s="10">
        <v>5.0999999999999996</v>
      </c>
      <c r="M46" s="38"/>
    </row>
    <row r="47" spans="1:14" ht="24" hidden="1" customHeight="1" x14ac:dyDescent="0.2">
      <c r="A47" s="39" t="s">
        <v>27</v>
      </c>
      <c r="B47" s="28">
        <v>6195</v>
      </c>
      <c r="C47" s="5">
        <v>4664</v>
      </c>
      <c r="D47" s="5">
        <v>82523</v>
      </c>
      <c r="E47" s="26">
        <v>93382</v>
      </c>
      <c r="F47" s="16">
        <v>1571</v>
      </c>
      <c r="G47" s="8">
        <v>0.1</v>
      </c>
      <c r="H47" s="10">
        <f t="shared" si="9"/>
        <v>94953.1</v>
      </c>
      <c r="I47" s="10">
        <v>3081</v>
      </c>
      <c r="J47" s="10">
        <v>4.7300945240793553</v>
      </c>
      <c r="K47" s="38"/>
      <c r="M47" s="38"/>
    </row>
    <row r="48" spans="1:14" ht="24" hidden="1" customHeight="1" x14ac:dyDescent="0.2">
      <c r="A48" s="58" t="s">
        <v>28</v>
      </c>
      <c r="B48" s="40">
        <v>5542</v>
      </c>
      <c r="C48" s="41">
        <v>4651</v>
      </c>
      <c r="D48" s="41">
        <v>93693</v>
      </c>
      <c r="E48" s="42">
        <v>103886</v>
      </c>
      <c r="F48" s="43">
        <v>1568</v>
      </c>
      <c r="G48" s="44">
        <v>0.1</v>
      </c>
      <c r="H48" s="10">
        <f t="shared" ref="H48:H52" si="10">E48+F48+G48</f>
        <v>105454.1</v>
      </c>
      <c r="I48" s="45">
        <v>3391.5</v>
      </c>
      <c r="J48" s="10">
        <v>5.253202485771574</v>
      </c>
      <c r="K48" s="38"/>
      <c r="M48" s="38"/>
    </row>
    <row r="49" spans="1:13" ht="24" hidden="1" customHeight="1" x14ac:dyDescent="0.2">
      <c r="A49" s="58" t="s">
        <v>29</v>
      </c>
      <c r="B49" s="40">
        <v>4699</v>
      </c>
      <c r="C49" s="41">
        <v>4662</v>
      </c>
      <c r="D49" s="41">
        <v>94063</v>
      </c>
      <c r="E49" s="47">
        <v>103424</v>
      </c>
      <c r="F49" s="43">
        <v>1616</v>
      </c>
      <c r="G49" s="44">
        <v>0.1</v>
      </c>
      <c r="H49" s="10">
        <f t="shared" si="10"/>
        <v>105040.1</v>
      </c>
      <c r="I49" s="48">
        <v>3386.9</v>
      </c>
      <c r="J49" s="9">
        <v>5.2325790502758514</v>
      </c>
      <c r="K49" s="38"/>
      <c r="M49" s="38"/>
    </row>
    <row r="50" spans="1:13" ht="24" hidden="1" customHeight="1" thickTop="1" x14ac:dyDescent="0.2">
      <c r="A50" s="58" t="s">
        <v>30</v>
      </c>
      <c r="B50" s="40">
        <v>5165</v>
      </c>
      <c r="C50" s="41">
        <v>4662</v>
      </c>
      <c r="D50" s="41">
        <v>90668</v>
      </c>
      <c r="E50" s="47">
        <v>100495</v>
      </c>
      <c r="F50" s="43">
        <v>1619</v>
      </c>
      <c r="G50" s="44">
        <v>0.1</v>
      </c>
      <c r="H50" s="10">
        <f t="shared" si="10"/>
        <v>102114.1</v>
      </c>
      <c r="I50" s="48">
        <v>3316.3</v>
      </c>
      <c r="J50" s="9">
        <v>5.0868201800814479</v>
      </c>
      <c r="K50" s="38"/>
      <c r="M50" s="38"/>
    </row>
    <row r="51" spans="1:13" ht="24" hidden="1" customHeight="1" thickTop="1" x14ac:dyDescent="0.2">
      <c r="A51" s="58" t="s">
        <v>31</v>
      </c>
      <c r="B51" s="40">
        <v>5407</v>
      </c>
      <c r="C51" s="41">
        <v>4667</v>
      </c>
      <c r="D51" s="41">
        <v>89022</v>
      </c>
      <c r="E51" s="47">
        <v>99096</v>
      </c>
      <c r="F51" s="43">
        <v>1620</v>
      </c>
      <c r="G51" s="44">
        <v>0.1</v>
      </c>
      <c r="H51" s="10">
        <f t="shared" si="10"/>
        <v>100716.1</v>
      </c>
      <c r="I51" s="48">
        <v>3271.5</v>
      </c>
      <c r="J51" s="10">
        <v>5.0171787239871986</v>
      </c>
      <c r="K51" s="38"/>
      <c r="M51" s="38"/>
    </row>
    <row r="52" spans="1:13" ht="24" hidden="1" customHeight="1" thickTop="1" x14ac:dyDescent="0.2">
      <c r="A52" s="58" t="s">
        <v>32</v>
      </c>
      <c r="B52" s="40">
        <v>5140</v>
      </c>
      <c r="C52" s="41">
        <v>4667</v>
      </c>
      <c r="D52" s="41">
        <v>90922</v>
      </c>
      <c r="E52" s="47">
        <v>100729</v>
      </c>
      <c r="F52" s="43">
        <v>1717</v>
      </c>
      <c r="G52" s="44">
        <v>0.1</v>
      </c>
      <c r="H52" s="10">
        <f t="shared" si="10"/>
        <v>102446.1</v>
      </c>
      <c r="I52" s="48">
        <f>H52/30.4674</f>
        <v>3362.4825223025268</v>
      </c>
      <c r="J52" s="10">
        <v>5.1033587805272926</v>
      </c>
      <c r="K52" s="38"/>
      <c r="M52" s="38"/>
    </row>
    <row r="53" spans="1:13" ht="24" hidden="1" customHeight="1" thickTop="1" x14ac:dyDescent="0.2">
      <c r="A53" s="58" t="s">
        <v>33</v>
      </c>
      <c r="B53" s="40">
        <v>5043</v>
      </c>
      <c r="C53" s="41">
        <v>4671</v>
      </c>
      <c r="D53" s="41">
        <v>90302</v>
      </c>
      <c r="E53" s="47">
        <v>100016</v>
      </c>
      <c r="F53" s="43">
        <v>1698</v>
      </c>
      <c r="G53" s="44">
        <v>0.1</v>
      </c>
      <c r="H53" s="10">
        <f t="shared" ref="H53" si="11">E53+F53+G53</f>
        <v>101714.1</v>
      </c>
      <c r="I53" s="48">
        <f>H53/30.0499</f>
        <v>3384.8398829946191</v>
      </c>
      <c r="J53" s="10">
        <v>5.0668941554478995</v>
      </c>
      <c r="K53" s="38"/>
      <c r="M53" s="38"/>
    </row>
    <row r="54" spans="1:13" ht="24" customHeight="1" thickTop="1" x14ac:dyDescent="0.2">
      <c r="A54" s="58" t="s">
        <v>34</v>
      </c>
      <c r="B54" s="40">
        <v>4757</v>
      </c>
      <c r="C54" s="41">
        <v>4650</v>
      </c>
      <c r="D54" s="41">
        <v>89619</v>
      </c>
      <c r="E54" s="47">
        <v>99026</v>
      </c>
      <c r="F54" s="43">
        <v>1761</v>
      </c>
      <c r="G54" s="44">
        <v>0.1</v>
      </c>
      <c r="H54" s="10">
        <f t="shared" ref="H54" si="12">E54+F54+G54</f>
        <v>100787.1</v>
      </c>
      <c r="I54" s="48">
        <f>H54/30.2987</f>
        <v>3326.4496496549359</v>
      </c>
      <c r="J54" s="10">
        <v>5.020715593359653</v>
      </c>
      <c r="K54" s="38"/>
      <c r="M54" s="38"/>
    </row>
    <row r="55" spans="1:13" ht="24" customHeight="1" x14ac:dyDescent="0.2">
      <c r="A55" s="58" t="s">
        <v>35</v>
      </c>
      <c r="B55" s="40">
        <v>4536</v>
      </c>
      <c r="C55" s="41">
        <v>4630</v>
      </c>
      <c r="D55" s="41">
        <v>94092</v>
      </c>
      <c r="E55" s="47">
        <v>103258</v>
      </c>
      <c r="F55" s="43">
        <v>1751</v>
      </c>
      <c r="G55" s="44">
        <v>0.1</v>
      </c>
      <c r="H55" s="10">
        <f t="shared" ref="H55:H58" si="13">E55+F55+G55</f>
        <v>105009.1</v>
      </c>
      <c r="I55" s="48">
        <f>H55/30.0792</f>
        <v>3491.0868640123408</v>
      </c>
      <c r="J55" s="10">
        <v>5.2310347833667512</v>
      </c>
      <c r="K55" s="38"/>
      <c r="M55" s="38"/>
    </row>
    <row r="56" spans="1:13" ht="24" customHeight="1" x14ac:dyDescent="0.2">
      <c r="A56" s="58" t="s">
        <v>36</v>
      </c>
      <c r="B56" s="40">
        <v>4776</v>
      </c>
      <c r="C56" s="41">
        <v>4648</v>
      </c>
      <c r="D56" s="41">
        <v>93308</v>
      </c>
      <c r="E56" s="47">
        <v>102732</v>
      </c>
      <c r="F56" s="43">
        <v>1751</v>
      </c>
      <c r="G56" s="44">
        <v>0.1</v>
      </c>
      <c r="H56" s="10">
        <f t="shared" ref="H56" si="14">E56+F56+G56</f>
        <v>104483.1</v>
      </c>
      <c r="I56" s="48">
        <v>3459.3</v>
      </c>
      <c r="J56" s="10">
        <v>5.2048320609736356</v>
      </c>
      <c r="K56" s="38"/>
      <c r="M56" s="38"/>
    </row>
    <row r="57" spans="1:13" ht="24" customHeight="1" x14ac:dyDescent="0.2">
      <c r="A57" s="58" t="s">
        <v>37</v>
      </c>
      <c r="B57" s="40">
        <v>5036</v>
      </c>
      <c r="C57" s="41">
        <v>4637</v>
      </c>
      <c r="D57" s="41">
        <v>98772</v>
      </c>
      <c r="E57" s="47">
        <v>108445</v>
      </c>
      <c r="F57" s="43">
        <v>1761</v>
      </c>
      <c r="G57" s="44">
        <v>0.1</v>
      </c>
      <c r="H57" s="10">
        <f t="shared" si="13"/>
        <v>110206.1</v>
      </c>
      <c r="I57" s="48">
        <v>3662.5</v>
      </c>
      <c r="J57" s="10">
        <v>5.4897243981717878</v>
      </c>
      <c r="K57" s="38"/>
      <c r="M57" s="38"/>
    </row>
    <row r="58" spans="1:13" ht="24" customHeight="1" x14ac:dyDescent="0.2">
      <c r="A58" s="58" t="s">
        <v>38</v>
      </c>
      <c r="B58" s="40">
        <v>4900</v>
      </c>
      <c r="C58" s="41">
        <v>4648</v>
      </c>
      <c r="D58" s="41">
        <v>100713</v>
      </c>
      <c r="E58" s="47">
        <v>110261</v>
      </c>
      <c r="F58" s="43">
        <v>1757</v>
      </c>
      <c r="G58" s="44">
        <v>0.1</v>
      </c>
      <c r="H58" s="10">
        <f t="shared" si="13"/>
        <v>112018.1</v>
      </c>
      <c r="I58" s="48">
        <v>3722.9</v>
      </c>
      <c r="J58" s="10">
        <v>5.6</v>
      </c>
      <c r="K58" s="38"/>
      <c r="M58" s="38"/>
    </row>
    <row r="59" spans="1:13" ht="24" customHeight="1" x14ac:dyDescent="0.2">
      <c r="A59" s="58" t="s">
        <v>42</v>
      </c>
      <c r="B59" s="40">
        <v>4867</v>
      </c>
      <c r="C59" s="41">
        <v>4648</v>
      </c>
      <c r="D59" s="41">
        <v>105183</v>
      </c>
      <c r="E59" s="47">
        <v>114698</v>
      </c>
      <c r="F59" s="43">
        <v>1782</v>
      </c>
      <c r="G59" s="44">
        <v>0.1</v>
      </c>
      <c r="H59" s="10">
        <f>E59+F59+G59</f>
        <v>116480.1</v>
      </c>
      <c r="I59" s="48">
        <v>3885.8</v>
      </c>
      <c r="J59" s="10">
        <v>5.8</v>
      </c>
      <c r="K59" s="38"/>
      <c r="M59" s="38"/>
    </row>
    <row r="60" spans="1:13" ht="24" customHeight="1" x14ac:dyDescent="0.2">
      <c r="A60" s="58" t="s">
        <v>41</v>
      </c>
      <c r="B60" s="40">
        <v>4773</v>
      </c>
      <c r="C60" s="41">
        <v>4666</v>
      </c>
      <c r="D60" s="41">
        <v>107597</v>
      </c>
      <c r="E60" s="47">
        <v>117036</v>
      </c>
      <c r="F60" s="43">
        <v>1788</v>
      </c>
      <c r="G60" s="44">
        <v>0</v>
      </c>
      <c r="H60" s="10">
        <f>E60+F60+G60</f>
        <v>118824</v>
      </c>
      <c r="I60" s="48">
        <v>3927.7</v>
      </c>
      <c r="J60" s="10">
        <v>5.9</v>
      </c>
      <c r="K60" s="38"/>
      <c r="M60" s="38"/>
    </row>
    <row r="61" spans="1:13" ht="24" customHeight="1" x14ac:dyDescent="0.2">
      <c r="A61" s="58" t="s">
        <v>43</v>
      </c>
      <c r="B61" s="40">
        <v>5001</v>
      </c>
      <c r="C61" s="41">
        <v>4669</v>
      </c>
      <c r="D61" s="41">
        <v>109961</v>
      </c>
      <c r="E61" s="47">
        <v>119631</v>
      </c>
      <c r="F61" s="43">
        <v>1793</v>
      </c>
      <c r="G61" s="44">
        <v>0.1</v>
      </c>
      <c r="H61" s="10">
        <v>121424.1</v>
      </c>
      <c r="I61" s="48">
        <v>4015.5</v>
      </c>
      <c r="J61" s="10">
        <v>6</v>
      </c>
      <c r="K61" s="38"/>
      <c r="M61" s="38"/>
    </row>
    <row r="62" spans="1:13" ht="24" customHeight="1" x14ac:dyDescent="0.2">
      <c r="A62" s="58" t="s">
        <v>44</v>
      </c>
      <c r="B62" s="40">
        <v>4960</v>
      </c>
      <c r="C62" s="41">
        <v>4668</v>
      </c>
      <c r="D62" s="41">
        <v>111415</v>
      </c>
      <c r="E62" s="47">
        <v>121043</v>
      </c>
      <c r="F62" s="43">
        <v>1789</v>
      </c>
      <c r="G62" s="44">
        <v>0.1</v>
      </c>
      <c r="H62" s="10">
        <v>122832.1</v>
      </c>
      <c r="I62" s="48">
        <v>4033.5</v>
      </c>
      <c r="J62" s="10">
        <v>6.1</v>
      </c>
      <c r="K62" s="38"/>
      <c r="M62" s="38"/>
    </row>
    <row r="63" spans="1:13" ht="24" customHeight="1" x14ac:dyDescent="0.2">
      <c r="A63" s="58" t="s">
        <v>46</v>
      </c>
      <c r="B63" s="40">
        <v>4999</v>
      </c>
      <c r="C63" s="41">
        <v>4684</v>
      </c>
      <c r="D63" s="41">
        <v>113535</v>
      </c>
      <c r="E63" s="47">
        <v>123218</v>
      </c>
      <c r="F63" s="43">
        <v>1802</v>
      </c>
      <c r="G63" s="44">
        <v>0</v>
      </c>
      <c r="H63" s="10">
        <v>125020</v>
      </c>
      <c r="I63" s="48">
        <v>4051.9</v>
      </c>
      <c r="J63" s="10">
        <v>6.2</v>
      </c>
      <c r="K63" s="38"/>
      <c r="M63" s="38"/>
    </row>
    <row r="64" spans="1:13" ht="24" customHeight="1" x14ac:dyDescent="0.2">
      <c r="A64" s="58" t="s">
        <v>47</v>
      </c>
      <c r="B64" s="40">
        <v>7235</v>
      </c>
      <c r="C64" s="41">
        <v>4660</v>
      </c>
      <c r="D64" s="41">
        <v>108822</v>
      </c>
      <c r="E64" s="47">
        <v>120717</v>
      </c>
      <c r="F64" s="43">
        <v>1787</v>
      </c>
      <c r="G64" s="44">
        <v>0.1</v>
      </c>
      <c r="H64" s="10">
        <v>122504.1</v>
      </c>
      <c r="I64" s="48">
        <v>3910.1337699769233</v>
      </c>
      <c r="J64" s="10">
        <v>6.1</v>
      </c>
      <c r="K64" s="38"/>
      <c r="M64" s="38"/>
    </row>
    <row r="65" spans="1:13" ht="24" customHeight="1" x14ac:dyDescent="0.2">
      <c r="A65" s="58" t="s">
        <v>49</v>
      </c>
      <c r="B65" s="40">
        <v>8173</v>
      </c>
      <c r="C65" s="41">
        <v>4638</v>
      </c>
      <c r="D65" s="41">
        <v>106738</v>
      </c>
      <c r="E65" s="47">
        <v>119549</v>
      </c>
      <c r="F65" s="43">
        <v>1782</v>
      </c>
      <c r="G65" s="44">
        <v>0</v>
      </c>
      <c r="H65" s="10">
        <v>121331</v>
      </c>
      <c r="I65" s="48">
        <v>3872.8</v>
      </c>
      <c r="J65" s="10">
        <v>6</v>
      </c>
      <c r="K65" s="38"/>
      <c r="M65" s="38"/>
    </row>
    <row r="66" spans="1:13" ht="24" customHeight="1" thickBot="1" x14ac:dyDescent="0.25">
      <c r="A66" s="59" t="s">
        <v>50</v>
      </c>
      <c r="B66" s="61">
        <v>9464</v>
      </c>
      <c r="C66" s="60">
        <v>4608</v>
      </c>
      <c r="D66" s="60">
        <v>103608</v>
      </c>
      <c r="E66" s="63">
        <v>117680</v>
      </c>
      <c r="F66" s="61">
        <v>1777</v>
      </c>
      <c r="G66" s="62">
        <v>0.1</v>
      </c>
      <c r="H66" s="29">
        <v>119457.1</v>
      </c>
      <c r="I66" s="46">
        <v>3795.9</v>
      </c>
      <c r="J66" s="29">
        <v>6</v>
      </c>
      <c r="K66" s="38"/>
      <c r="M66" s="38"/>
    </row>
    <row r="67" spans="1:13" customFormat="1" ht="20.25" customHeight="1" thickTop="1" x14ac:dyDescent="0.25">
      <c r="A67" s="49" t="s">
        <v>40</v>
      </c>
      <c r="B67" s="31"/>
      <c r="C67" s="31"/>
      <c r="D67" s="31"/>
      <c r="E67" s="32"/>
      <c r="F67" s="31"/>
      <c r="G67" s="31"/>
      <c r="H67" s="31"/>
      <c r="I67" s="31"/>
      <c r="J67" s="31"/>
    </row>
    <row r="68" spans="1:13" ht="15.75" customHeight="1" x14ac:dyDescent="0.2">
      <c r="A68" s="33" t="s">
        <v>45</v>
      </c>
      <c r="B68" s="33"/>
      <c r="D68" s="32"/>
      <c r="E68" s="32"/>
      <c r="F68" s="32"/>
      <c r="G68" s="34"/>
      <c r="H68" s="31"/>
      <c r="I68" s="31"/>
      <c r="J68" s="31"/>
    </row>
    <row r="69" spans="1:13" ht="18" customHeight="1" x14ac:dyDescent="0.2">
      <c r="A69" s="35" t="s">
        <v>17</v>
      </c>
    </row>
    <row r="71" spans="1:13" x14ac:dyDescent="0.2">
      <c r="B71" s="30"/>
      <c r="C71" s="30"/>
      <c r="E71" s="30"/>
      <c r="F71" s="30"/>
    </row>
    <row r="72" spans="1:13" x14ac:dyDescent="0.2">
      <c r="B72" s="30"/>
      <c r="C72" s="30"/>
    </row>
    <row r="77" spans="1:13" x14ac:dyDescent="0.2">
      <c r="B77" s="30"/>
      <c r="C77" s="30"/>
      <c r="E77" s="30"/>
      <c r="F77" s="30"/>
    </row>
    <row r="78" spans="1:13" x14ac:dyDescent="0.2">
      <c r="B78" s="30"/>
      <c r="C78" s="30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2014-08-13T10:52:27Z</cp:lastPrinted>
  <dcterms:created xsi:type="dcterms:W3CDTF">2012-02-10T09:38:43Z</dcterms:created>
  <dcterms:modified xsi:type="dcterms:W3CDTF">2014-12-05T07:11:25Z</dcterms:modified>
</cp:coreProperties>
</file>