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'49a-b'!$A$1:$P$66</definedName>
    <definedName name="Print_Area_MI" localSheetId="0">#REF!</definedName>
    <definedName name="Print_Area_MI">#REF!</definedName>
  </definedNames>
  <calcPr calcId="145621"/>
</workbook>
</file>

<file path=xl/calcChain.xml><?xml version="1.0" encoding="utf-8"?>
<calcChain xmlns="http://schemas.openxmlformats.org/spreadsheetml/2006/main">
  <c r="J41" i="2" l="1"/>
  <c r="J33" i="2"/>
  <c r="J32" i="2" s="1"/>
  <c r="L52" i="2" l="1"/>
  <c r="L38" i="2"/>
  <c r="L34" i="2"/>
  <c r="L33" i="2" s="1"/>
  <c r="L55" i="2"/>
  <c r="L54" i="2" s="1"/>
  <c r="L51" i="2" s="1"/>
  <c r="L50" i="2" s="1"/>
  <c r="L40" i="2" s="1"/>
  <c r="L41" i="2"/>
  <c r="L24" i="2"/>
  <c r="L32" i="2" l="1"/>
  <c r="L31" i="2" s="1"/>
  <c r="K60" i="2"/>
  <c r="K58" i="2" s="1"/>
  <c r="G60" i="2"/>
  <c r="G58" i="2" s="1"/>
  <c r="E60" i="2"/>
  <c r="E58" i="2" s="1"/>
  <c r="E54" i="2" s="1"/>
  <c r="K55" i="2"/>
  <c r="J54" i="2"/>
  <c r="J51" i="2" s="1"/>
  <c r="J50" i="2" s="1"/>
  <c r="J40" i="2" s="1"/>
  <c r="J31" i="2" s="1"/>
  <c r="G55" i="2"/>
  <c r="F55" i="2"/>
  <c r="F54" i="2" s="1"/>
  <c r="E55" i="2"/>
  <c r="D55" i="2"/>
  <c r="D54" i="2" s="1"/>
  <c r="C54" i="2"/>
  <c r="K53" i="2"/>
  <c r="K52" i="2" s="1"/>
  <c r="C51" i="2"/>
  <c r="G50" i="2"/>
  <c r="F50" i="2"/>
  <c r="E50" i="2"/>
  <c r="D50" i="2"/>
  <c r="K49" i="2"/>
  <c r="K48" i="2"/>
  <c r="K47" i="2"/>
  <c r="K46" i="2"/>
  <c r="K44" i="2"/>
  <c r="K41" i="2" s="1"/>
  <c r="K43" i="2"/>
  <c r="G41" i="2"/>
  <c r="F41" i="2"/>
  <c r="F40" i="2" s="1"/>
  <c r="E41" i="2"/>
  <c r="E40" i="2" s="1"/>
  <c r="D41" i="2"/>
  <c r="C41" i="2"/>
  <c r="C40" i="2" s="1"/>
  <c r="C31" i="2" s="1"/>
  <c r="K39" i="2"/>
  <c r="K38" i="2" s="1"/>
  <c r="F38" i="2"/>
  <c r="E38" i="2"/>
  <c r="K35" i="2"/>
  <c r="K34" i="2" s="1"/>
  <c r="K33" i="2" s="1"/>
  <c r="F33" i="2"/>
  <c r="F32" i="2" s="1"/>
  <c r="F31" i="2" s="1"/>
  <c r="E33" i="2"/>
  <c r="G32" i="2"/>
  <c r="D32" i="2"/>
  <c r="I31" i="2"/>
  <c r="H31" i="2"/>
  <c r="I24" i="2"/>
  <c r="H24" i="2"/>
  <c r="G24" i="2"/>
  <c r="F24" i="2"/>
  <c r="D24" i="2"/>
  <c r="C24" i="2"/>
  <c r="J21" i="2"/>
  <c r="J18" i="2"/>
  <c r="K16" i="2"/>
  <c r="K15" i="2"/>
  <c r="K14" i="2"/>
  <c r="K13" i="2"/>
  <c r="E13" i="2"/>
  <c r="K12" i="2"/>
  <c r="K11" i="2"/>
  <c r="E11" i="2"/>
  <c r="K7" i="2"/>
  <c r="E7" i="2"/>
  <c r="K6" i="2"/>
  <c r="E6" i="2"/>
  <c r="J24" i="2" l="1"/>
  <c r="E32" i="2"/>
  <c r="E31" i="2" s="1"/>
  <c r="K54" i="2"/>
  <c r="K32" i="2"/>
  <c r="K24" i="2"/>
  <c r="G40" i="2"/>
  <c r="G31" i="2" s="1"/>
  <c r="E24" i="2"/>
  <c r="D40" i="2"/>
  <c r="D31" i="2" s="1"/>
  <c r="K51" i="2"/>
  <c r="K50" i="2" s="1"/>
  <c r="K40" i="2" s="1"/>
  <c r="G54" i="2"/>
  <c r="K31" i="2" l="1"/>
</calcChain>
</file>

<file path=xl/sharedStrings.xml><?xml version="1.0" encoding="utf-8"?>
<sst xmlns="http://schemas.openxmlformats.org/spreadsheetml/2006/main" count="174" uniqueCount="93">
  <si>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</si>
  <si>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</si>
  <si>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</si>
  <si>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</si>
  <si>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</si>
  <si>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</si>
  <si>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</si>
  <si>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</si>
  <si>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</si>
  <si>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</si>
  <si>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</si>
  <si>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</si>
  <si>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</si>
  <si>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</si>
  <si>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</si>
  <si>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</si>
  <si>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</si>
  <si>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</si>
  <si>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</si>
  <si>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</si>
  <si>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</si>
  <si>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</si>
  <si>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</si>
  <si>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</si>
  <si>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</si>
  <si>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</si>
  <si>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</si>
  <si>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</si>
  <si>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</si>
  <si>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</si>
  <si>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</si>
  <si>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</si>
  <si>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</si>
  <si>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</si>
  <si>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</si>
  <si>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</si>
  <si>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</si>
  <si>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</si>
  <si>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</si>
  <si>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r>
      <t>2010</t>
    </r>
    <r>
      <rPr>
        <b/>
        <vertAlign val="superscript"/>
        <sz val="10"/>
        <rFont val="Arial"/>
        <family val="2"/>
      </rPr>
      <t xml:space="preserve"> </t>
    </r>
  </si>
  <si>
    <t>Total world</t>
  </si>
  <si>
    <t>India</t>
  </si>
  <si>
    <t>China</t>
  </si>
  <si>
    <t>Figures may not add up to totals due to rounding.</t>
  </si>
  <si>
    <t>Source: Statistics Division.</t>
  </si>
  <si>
    <t>2009</t>
  </si>
  <si>
    <t>E</t>
  </si>
  <si>
    <t>Water supply; sewerage, waste management and remediation
activities</t>
  </si>
  <si>
    <t>Financial and insurance activities</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</si>
  <si>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</si>
  <si>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</si>
  <si>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</si>
  <si>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</si>
  <si>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</si>
  <si>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</si>
  <si>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</si>
  <si>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</si>
  <si>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</si>
  <si>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</si>
  <si>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</si>
  <si>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</si>
  <si>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</si>
  <si>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</si>
  <si>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</si>
  <si>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</si>
  <si>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</si>
  <si>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</si>
  <si>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</si>
  <si>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</si>
  <si>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</si>
  <si>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</si>
  <si>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</si>
  <si>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</si>
  <si>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</si>
  <si>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</si>
  <si>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</si>
  <si>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</si>
  <si>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</si>
  <si>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Other</t>
  </si>
  <si>
    <t xml:space="preserve">                 of which East Asia</t>
  </si>
  <si>
    <t>Oceania</t>
  </si>
  <si>
    <t xml:space="preserve">  Unspecified</t>
  </si>
  <si>
    <r>
      <t xml:space="preserve">2015 </t>
    </r>
    <r>
      <rPr>
        <b/>
        <vertAlign val="superscript"/>
        <sz val="10"/>
        <rFont val="Arial"/>
        <family val="2"/>
      </rPr>
      <t>2</t>
    </r>
  </si>
  <si>
    <t xml:space="preserve">2012 </t>
  </si>
  <si>
    <r>
      <t xml:space="preserve">2013 </t>
    </r>
    <r>
      <rPr>
        <b/>
        <vertAlign val="superscript"/>
        <sz val="10"/>
        <rFont val="Arial"/>
        <family val="2"/>
      </rPr>
      <t>1</t>
    </r>
  </si>
  <si>
    <t xml:space="preserve">2011 </t>
  </si>
  <si>
    <r>
      <t>2011</t>
    </r>
    <r>
      <rPr>
        <vertAlign val="superscript"/>
        <sz val="10"/>
        <rFont val="Arial"/>
        <family val="2"/>
      </rPr>
      <t xml:space="preserve"> </t>
    </r>
  </si>
  <si>
    <r>
      <t xml:space="preserve">2014 </t>
    </r>
    <r>
      <rPr>
        <b/>
        <vertAlign val="superscript"/>
        <sz val="10"/>
        <rFont val="Arial"/>
        <family val="2"/>
      </rPr>
      <t>2</t>
    </r>
  </si>
  <si>
    <r>
      <t>1</t>
    </r>
    <r>
      <rPr>
        <i/>
        <sz val="9"/>
        <rFont val="Arial"/>
        <family val="2"/>
      </rPr>
      <t xml:space="preserve"> Revised. Balance of payments statistics for 2013 have been supplemented with results obtained from the Foreign Assets and Liabilities Survey (FALS2014) conducted in 2014.  Direct investment data, besides equity, now also include reinvested earnings and shareholders’ loans.</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</si>
  <si>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</si>
  <si>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Quarter 2015 (Excluding GBC1s)</t>
  </si>
  <si>
    <t>Table 49a: Direct Investment Abroad by Sector: Annual 2010 - 2014 and First Quarter 2015</t>
  </si>
  <si>
    <t xml:space="preserve">Table 49b: Direct Investment Abroad by Geographical Destination: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</si>
</sst>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00_);_(* \(#,##0.00\);_(* \-??_);_(@_)"/>
    <numFmt numFmtId="166" formatCode="_-&quot;$&quot;* #,##0.00_-;\-&quot;$&quot;* #,##0.00_-;_-&quot;$&quot;* &quot;-&quot;??_-;_-@_-"/>
    <numFmt numFmtId="167" formatCode="dd\-mmm\-yy_)"/>
    <numFmt numFmtId="168" formatCode="_-[$€-2]* #,##0.00_-;\-[$€-2]* #,##0.00_-;_-[$€-2]* &quot;-&quot;??_-"/>
    <numFmt numFmtId="169" formatCode="#,##0.0"/>
    <numFmt numFmtId="170" formatCode="#,##0.00_ ;\-#,##0.00\ "/>
    <numFmt numFmtId="171" formatCode="#\ ###\ ##0;\-#\ ###;&quot;-&quot;"/>
  </numFmts>
  <fonts count="60">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vertAlign val="superscript"/>
      <sz val="9"/>
      <name val="Arial"/>
      <family val="2"/>
    </font>
    <font>
      <vertAlign val="superscript"/>
      <sz val="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s>
  <cellStyleXfs count="466">
    <xf numFmtId="0" fontId="0" fillId="0" borderId="0"/>
    <xf numFmtId="164" fontId="2" fillId="0" borderId="0" applyFont="0" applyFill="0" applyBorder="0" applyAlignment="0" applyProtection="0"/>
    <xf numFmtId="0" fontId="2" fillId="0" borderId="0"/>
    <xf numFmtId="0" fontId="2" fillId="0" borderId="0"/>
    <xf numFmtId="0" fontId="2" fillId="0" borderId="0"/>
    <xf numFmtId="0" fontId="14" fillId="0" borderId="0"/>
    <xf numFmtId="0" fontId="14" fillId="0" borderId="0"/>
    <xf numFmtId="0" fontId="15" fillId="4" borderId="0"/>
    <xf numFmtId="0" fontId="15" fillId="4" borderId="0"/>
    <xf numFmtId="0" fontId="16" fillId="4" borderId="0"/>
    <xf numFmtId="0" fontId="16" fillId="4" borderId="0"/>
    <xf numFmtId="0" fontId="15" fillId="4" borderId="0"/>
    <xf numFmtId="0" fontId="15" fillId="4" borderId="0"/>
    <xf numFmtId="0" fontId="17" fillId="0" borderId="0"/>
    <xf numFmtId="0" fontId="17" fillId="0" borderId="0"/>
    <xf numFmtId="0" fontId="17" fillId="0" borderId="0"/>
    <xf numFmtId="0" fontId="17" fillId="0" borderId="0"/>
    <xf numFmtId="0" fontId="5" fillId="0" borderId="0"/>
    <xf numFmtId="0" fontId="5" fillId="0" borderId="0"/>
    <xf numFmtId="0" fontId="16" fillId="0" borderId="0"/>
    <xf numFmtId="0" fontId="16" fillId="0" borderId="0"/>
    <xf numFmtId="0" fontId="18" fillId="0" borderId="0"/>
    <xf numFmtId="0" fontId="18" fillId="0" borderId="0"/>
    <xf numFmtId="0" fontId="18" fillId="0" borderId="0"/>
    <xf numFmtId="0" fontId="18" fillId="0" borderId="0"/>
    <xf numFmtId="0" fontId="19" fillId="0" borderId="0"/>
    <xf numFmtId="0" fontId="19" fillId="0" borderId="0"/>
    <xf numFmtId="0" fontId="16" fillId="4" borderId="0"/>
    <xf numFmtId="0" fontId="16" fillId="4" borderId="0"/>
    <xf numFmtId="0" fontId="15" fillId="4" borderId="0"/>
    <xf numFmtId="0" fontId="15" fillId="4" borderId="0"/>
    <xf numFmtId="0" fontId="20" fillId="5" borderId="0"/>
    <xf numFmtId="0" fontId="20" fillId="5"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25" fillId="5" borderId="0"/>
    <xf numFmtId="0" fontId="25" fillId="5" borderId="0"/>
    <xf numFmtId="0" fontId="25" fillId="5" borderId="0"/>
    <xf numFmtId="0" fontId="25" fillId="5" borderId="0"/>
    <xf numFmtId="0" fontId="25" fillId="5" borderId="0"/>
    <xf numFmtId="0" fontId="25" fillId="5" borderId="0"/>
    <xf numFmtId="0" fontId="20" fillId="5" borderId="0"/>
    <xf numFmtId="0" fontId="20" fillId="5" borderId="0"/>
    <xf numFmtId="0" fontId="21" fillId="6" borderId="0"/>
    <xf numFmtId="0" fontId="21" fillId="6"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5" fillId="5" borderId="0"/>
    <xf numFmtId="0" fontId="5" fillId="5" borderId="0"/>
    <xf numFmtId="0" fontId="20" fillId="5" borderId="0"/>
    <xf numFmtId="0" fontId="20" fillId="5" borderId="0"/>
    <xf numFmtId="0" fontId="2" fillId="0" borderId="0">
      <alignment vertical="top"/>
    </xf>
    <xf numFmtId="0" fontId="2" fillId="0" borderId="0">
      <alignment vertical="top"/>
    </xf>
    <xf numFmtId="0" fontId="26" fillId="7" borderId="0" applyNumberFormat="0" applyBorder="0" applyAlignment="0" applyProtection="0"/>
    <xf numFmtId="0" fontId="26" fillId="4"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6"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9" fillId="41" borderId="23" applyNumberFormat="0" applyAlignment="0" applyProtection="0"/>
    <xf numFmtId="0" fontId="29" fillId="42" borderId="23" applyNumberFormat="0" applyAlignment="0" applyProtection="0"/>
    <xf numFmtId="0" fontId="30" fillId="43" borderId="24" applyNumberFormat="0" applyAlignment="0" applyProtection="0"/>
    <xf numFmtId="0" fontId="30" fillId="44" borderId="2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32" fillId="0" borderId="18" applyNumberFormat="0" applyFill="0" applyBorder="0" applyAlignment="0">
      <protection locked="0"/>
    </xf>
    <xf numFmtId="168" fontId="2" fillId="0" borderId="0" applyFont="0" applyFill="0" applyBorder="0" applyAlignment="0" applyProtection="0"/>
    <xf numFmtId="168" fontId="2" fillId="0" borderId="0" applyFont="0" applyFill="0" applyBorder="0" applyAlignment="0" applyProtection="0"/>
    <xf numFmtId="0" fontId="33" fillId="0" borderId="0" applyNumberFormat="0" applyFill="0" applyBorder="0" applyAlignment="0" applyProtection="0"/>
    <xf numFmtId="169" fontId="34" fillId="0" borderId="0">
      <alignment horizontal="center"/>
    </xf>
    <xf numFmtId="0" fontId="35" fillId="10" borderId="0" applyNumberFormat="0" applyBorder="0" applyAlignment="0" applyProtection="0"/>
    <xf numFmtId="0" fontId="35" fillId="11" borderId="0" applyNumberFormat="0" applyBorder="0" applyAlignment="0" applyProtection="0"/>
    <xf numFmtId="0" fontId="36" fillId="0" borderId="25" applyNumberFormat="0" applyFill="0" applyAlignment="0" applyProtection="0"/>
    <xf numFmtId="0" fontId="37" fillId="0" borderId="26" applyNumberFormat="0" applyFill="0" applyAlignment="0" applyProtection="0"/>
    <xf numFmtId="0" fontId="38" fillId="0" borderId="2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6" borderId="23" applyNumberFormat="0" applyAlignment="0" applyProtection="0"/>
    <xf numFmtId="0" fontId="40" fillId="17" borderId="23"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28"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4" fillId="0" borderId="0"/>
    <xf numFmtId="0" fontId="44" fillId="0" borderId="29"/>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0" applyNumberFormat="0" applyAlignment="0" applyProtection="0"/>
    <xf numFmtId="0" fontId="2" fillId="48" borderId="30" applyNumberFormat="0" applyFont="0" applyAlignment="0" applyProtection="0"/>
    <xf numFmtId="0" fontId="45" fillId="41" borderId="31" applyNumberFormat="0" applyAlignment="0" applyProtection="0"/>
    <xf numFmtId="0" fontId="45" fillId="42" borderId="31"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9" borderId="32" applyNumberFormat="0" applyProtection="0">
      <alignment vertical="center"/>
    </xf>
    <xf numFmtId="4" fontId="47" fillId="49" borderId="32" applyNumberFormat="0" applyProtection="0">
      <alignment vertical="center"/>
    </xf>
    <xf numFmtId="4" fontId="48" fillId="49" borderId="32" applyNumberFormat="0" applyProtection="0">
      <alignment vertical="center"/>
    </xf>
    <xf numFmtId="4" fontId="48" fillId="49" borderId="32" applyNumberFormat="0" applyProtection="0">
      <alignment vertical="center"/>
    </xf>
    <xf numFmtId="4" fontId="49" fillId="49" borderId="32" applyNumberFormat="0" applyProtection="0">
      <alignment horizontal="left" vertical="center" indent="1"/>
    </xf>
    <xf numFmtId="4" fontId="49" fillId="49" borderId="32" applyNumberFormat="0" applyProtection="0">
      <alignment horizontal="left" vertical="center" indent="1"/>
    </xf>
    <xf numFmtId="0" fontId="50" fillId="49" borderId="32" applyNumberFormat="0" applyProtection="0">
      <alignment horizontal="left" vertical="top"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49" fillId="51" borderId="32" applyNumberFormat="0" applyProtection="0">
      <alignment horizontal="right" vertical="center"/>
    </xf>
    <xf numFmtId="4" fontId="49" fillId="51" borderId="32" applyNumberFormat="0" applyProtection="0">
      <alignment horizontal="right" vertical="center"/>
    </xf>
    <xf numFmtId="4" fontId="49" fillId="52" borderId="32" applyNumberFormat="0" applyProtection="0">
      <alignment horizontal="right" vertical="center"/>
    </xf>
    <xf numFmtId="4" fontId="49" fillId="52" borderId="32" applyNumberFormat="0" applyProtection="0">
      <alignment horizontal="right" vertical="center"/>
    </xf>
    <xf numFmtId="4" fontId="49" fillId="53" borderId="32" applyNumberFormat="0" applyProtection="0">
      <alignment horizontal="right" vertical="center"/>
    </xf>
    <xf numFmtId="4" fontId="49" fillId="53" borderId="32" applyNumberFormat="0" applyProtection="0">
      <alignment horizontal="right" vertical="center"/>
    </xf>
    <xf numFmtId="4" fontId="49" fillId="54" borderId="32" applyNumberFormat="0" applyProtection="0">
      <alignment horizontal="right" vertical="center"/>
    </xf>
    <xf numFmtId="4" fontId="49" fillId="54" borderId="32" applyNumberFormat="0" applyProtection="0">
      <alignment horizontal="right" vertical="center"/>
    </xf>
    <xf numFmtId="4" fontId="49" fillId="55" borderId="32" applyNumberFormat="0" applyProtection="0">
      <alignment horizontal="right" vertical="center"/>
    </xf>
    <xf numFmtId="4" fontId="49" fillId="55" borderId="32" applyNumberFormat="0" applyProtection="0">
      <alignment horizontal="right" vertical="center"/>
    </xf>
    <xf numFmtId="4" fontId="49" fillId="56" borderId="32" applyNumberFormat="0" applyProtection="0">
      <alignment horizontal="right" vertical="center"/>
    </xf>
    <xf numFmtId="4" fontId="49" fillId="56" borderId="32" applyNumberFormat="0" applyProtection="0">
      <alignment horizontal="right" vertical="center"/>
    </xf>
    <xf numFmtId="4" fontId="49" fillId="57" borderId="32" applyNumberFormat="0" applyProtection="0">
      <alignment horizontal="right" vertical="center"/>
    </xf>
    <xf numFmtId="4" fontId="49" fillId="57" borderId="32" applyNumberFormat="0" applyProtection="0">
      <alignment horizontal="right" vertical="center"/>
    </xf>
    <xf numFmtId="4" fontId="49" fillId="58" borderId="32" applyNumberFormat="0" applyProtection="0">
      <alignment horizontal="right" vertical="center"/>
    </xf>
    <xf numFmtId="4" fontId="49" fillId="58" borderId="32" applyNumberFormat="0" applyProtection="0">
      <alignment horizontal="right" vertical="center"/>
    </xf>
    <xf numFmtId="4" fontId="49" fillId="59" borderId="32" applyNumberFormat="0" applyProtection="0">
      <alignment horizontal="right" vertical="center"/>
    </xf>
    <xf numFmtId="4" fontId="49" fillId="59" borderId="32" applyNumberFormat="0" applyProtection="0">
      <alignment horizontal="right" vertical="center"/>
    </xf>
    <xf numFmtId="4" fontId="47" fillId="60" borderId="33" applyNumberFormat="0" applyProtection="0">
      <alignment horizontal="left" vertical="center" indent="1"/>
    </xf>
    <xf numFmtId="4" fontId="47" fillId="60" borderId="33" applyNumberFormat="0" applyProtection="0">
      <alignment horizontal="left" vertical="center" indent="1"/>
    </xf>
    <xf numFmtId="4" fontId="47" fillId="61" borderId="0" applyNumberFormat="0" applyProtection="0">
      <alignment horizontal="left" vertical="center" indent="1"/>
    </xf>
    <xf numFmtId="4" fontId="47" fillId="61"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49" fillId="61" borderId="32" applyNumberFormat="0" applyProtection="0">
      <alignment horizontal="right" vertical="center"/>
    </xf>
    <xf numFmtId="4" fontId="49" fillId="61" borderId="32" applyNumberFormat="0" applyProtection="0">
      <alignment horizontal="right" vertical="center"/>
    </xf>
    <xf numFmtId="4" fontId="51" fillId="61" borderId="0" applyNumberFormat="0" applyProtection="0">
      <alignment horizontal="left" vertical="center" indent="1"/>
    </xf>
    <xf numFmtId="4" fontId="51" fillId="61" borderId="0" applyNumberFormat="0" applyProtection="0">
      <alignment horizontal="left" vertical="center" indent="1"/>
    </xf>
    <xf numFmtId="4" fontId="51" fillId="50" borderId="0" applyNumberFormat="0" applyProtection="0">
      <alignment horizontal="left" vertical="center" indent="1"/>
    </xf>
    <xf numFmtId="4" fontId="51" fillId="50" borderId="0"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top" indent="1"/>
    </xf>
    <xf numFmtId="0" fontId="2" fillId="50" borderId="32" applyNumberFormat="0" applyProtection="0">
      <alignment horizontal="left" vertical="top" indent="1"/>
    </xf>
    <xf numFmtId="0" fontId="2" fillId="62" borderId="32" applyNumberFormat="0" applyProtection="0">
      <alignment horizontal="left" vertical="center" indent="1"/>
    </xf>
    <xf numFmtId="0" fontId="2" fillId="62" borderId="32" applyNumberFormat="0" applyProtection="0">
      <alignment horizontal="left" vertical="center" indent="1"/>
    </xf>
    <xf numFmtId="0" fontId="2" fillId="62" borderId="32" applyNumberFormat="0" applyProtection="0">
      <alignment horizontal="left" vertical="top" indent="1"/>
    </xf>
    <xf numFmtId="0" fontId="2" fillId="62"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0" fontId="2" fillId="63" borderId="32" applyNumberFormat="0" applyProtection="0">
      <alignment horizontal="left" vertical="center" indent="1"/>
    </xf>
    <xf numFmtId="0" fontId="2" fillId="63" borderId="32" applyNumberFormat="0" applyProtection="0">
      <alignment horizontal="left" vertical="center" indent="1"/>
    </xf>
    <xf numFmtId="0" fontId="2" fillId="63" borderId="32" applyNumberFormat="0" applyProtection="0">
      <alignment horizontal="left" vertical="top" indent="1"/>
    </xf>
    <xf numFmtId="0" fontId="2" fillId="63" borderId="32" applyNumberFormat="0" applyProtection="0">
      <alignment horizontal="left" vertical="top" indent="1"/>
    </xf>
    <xf numFmtId="4" fontId="49" fillId="63" borderId="32" applyNumberFormat="0" applyProtection="0">
      <alignment vertical="center"/>
    </xf>
    <xf numFmtId="4" fontId="49" fillId="63" borderId="32" applyNumberFormat="0" applyProtection="0">
      <alignment vertical="center"/>
    </xf>
    <xf numFmtId="4" fontId="52" fillId="63" borderId="32" applyNumberFormat="0" applyProtection="0">
      <alignment vertical="center"/>
    </xf>
    <xf numFmtId="4" fontId="52" fillId="63" borderId="32" applyNumberFormat="0" applyProtection="0">
      <alignment vertical="center"/>
    </xf>
    <xf numFmtId="4" fontId="47" fillId="61" borderId="34" applyNumberFormat="0" applyProtection="0">
      <alignment horizontal="left" vertical="center" indent="1"/>
    </xf>
    <xf numFmtId="4" fontId="47" fillId="61" borderId="34" applyNumberFormat="0" applyProtection="0">
      <alignment horizontal="left" vertical="center" indent="1"/>
    </xf>
    <xf numFmtId="0" fontId="51" fillId="64" borderId="32" applyNumberFormat="0" applyProtection="0">
      <alignment horizontal="left" vertical="top" indent="1"/>
    </xf>
    <xf numFmtId="4" fontId="49" fillId="63" borderId="32" applyNumberFormat="0" applyProtection="0">
      <alignment horizontal="right" vertical="center"/>
    </xf>
    <xf numFmtId="4" fontId="49" fillId="63" borderId="32" applyNumberFormat="0" applyProtection="0">
      <alignment horizontal="right" vertical="center"/>
    </xf>
    <xf numFmtId="4" fontId="52" fillId="63" borderId="32" applyNumberFormat="0" applyProtection="0">
      <alignment horizontal="right" vertical="center"/>
    </xf>
    <xf numFmtId="4" fontId="52" fillId="63" borderId="32" applyNumberFormat="0" applyProtection="0">
      <alignment horizontal="right" vertical="center"/>
    </xf>
    <xf numFmtId="4" fontId="47" fillId="61" borderId="32" applyNumberFormat="0" applyProtection="0">
      <alignment horizontal="left" vertical="center" indent="1"/>
    </xf>
    <xf numFmtId="4" fontId="47" fillId="61" borderId="32" applyNumberFormat="0" applyProtection="0">
      <alignment horizontal="left" vertical="center" indent="1"/>
    </xf>
    <xf numFmtId="0" fontId="51" fillId="62" borderId="32" applyNumberFormat="0" applyProtection="0">
      <alignment horizontal="left" vertical="top" indent="1"/>
    </xf>
    <xf numFmtId="4" fontId="53" fillId="62" borderId="34" applyNumberFormat="0" applyProtection="0">
      <alignment horizontal="left" vertical="center" indent="1"/>
    </xf>
    <xf numFmtId="4" fontId="53" fillId="62" borderId="34" applyNumberFormat="0" applyProtection="0">
      <alignment horizontal="left" vertical="center" indent="1"/>
    </xf>
    <xf numFmtId="4" fontId="54" fillId="63" borderId="32" applyNumberFormat="0" applyProtection="0">
      <alignment horizontal="right" vertical="center"/>
    </xf>
    <xf numFmtId="4" fontId="54" fillId="63" borderId="32" applyNumberFormat="0" applyProtection="0">
      <alignment horizontal="right" vertical="center"/>
    </xf>
    <xf numFmtId="0" fontId="55" fillId="65" borderId="0"/>
    <xf numFmtId="0" fontId="56" fillId="65" borderId="0"/>
    <xf numFmtId="0" fontId="57" fillId="0" borderId="0" applyNumberFormat="0" applyFill="0" applyBorder="0" applyAlignment="0" applyProtection="0"/>
    <xf numFmtId="0" fontId="58" fillId="0" borderId="35"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9" fillId="0" borderId="0" applyNumberFormat="0" applyFill="0" applyBorder="0" applyAlignment="0" applyProtection="0"/>
  </cellStyleXfs>
  <cellXfs count="97">
    <xf numFmtId="0" fontId="0" fillId="0" borderId="0" xfId="0"/>
    <xf numFmtId="0" fontId="11" fillId="2" borderId="0" xfId="0" applyFont="1" applyFill="1" applyAlignment="1">
      <alignment horizontal="left" vertical="top"/>
    </xf>
    <xf numFmtId="0" fontId="12" fillId="2" borderId="0" xfId="0" applyFont="1" applyFill="1" applyAlignment="1">
      <alignment horizontal="left" vertical="top"/>
    </xf>
    <xf numFmtId="0" fontId="7" fillId="2" borderId="0" xfId="0" applyFont="1" applyFill="1" applyAlignment="1">
      <alignment horizontal="left" vertical="top"/>
    </xf>
    <xf numFmtId="0" fontId="7" fillId="2" borderId="0" xfId="2" applyFont="1" applyFill="1" applyBorder="1" applyAlignment="1">
      <alignment horizontal="left" vertical="top" wrapText="1"/>
    </xf>
    <xf numFmtId="0" fontId="3" fillId="2" borderId="0" xfId="2" applyFont="1" applyFill="1" applyAlignment="1">
      <alignment vertical="center"/>
    </xf>
    <xf numFmtId="0" fontId="20" fillId="2" borderId="0" xfId="2" applyFont="1" applyFill="1" applyAlignment="1">
      <alignment vertical="center"/>
    </xf>
    <xf numFmtId="0" fontId="5" fillId="2" borderId="0" xfId="2" applyFont="1" applyFill="1" applyAlignment="1">
      <alignment vertical="center"/>
    </xf>
    <xf numFmtId="0" fontId="4" fillId="2" borderId="0" xfId="2" applyFont="1" applyFill="1" applyAlignment="1">
      <alignment vertical="center"/>
    </xf>
    <xf numFmtId="0" fontId="6" fillId="2" borderId="1" xfId="2" applyFont="1" applyFill="1" applyBorder="1" applyAlignment="1">
      <alignment horizontal="right" vertical="center"/>
    </xf>
    <xf numFmtId="0" fontId="7" fillId="2" borderId="1" xfId="2" applyFont="1" applyFill="1" applyBorder="1" applyAlignment="1">
      <alignment horizontal="right" vertical="center"/>
    </xf>
    <xf numFmtId="0" fontId="11" fillId="2" borderId="0" xfId="2" applyFont="1" applyFill="1" applyAlignment="1">
      <alignment vertical="center"/>
    </xf>
    <xf numFmtId="0" fontId="11" fillId="0" borderId="0" xfId="2" applyFont="1" applyAlignment="1">
      <alignment vertical="center"/>
    </xf>
    <xf numFmtId="0" fontId="8" fillId="3" borderId="36" xfId="2" applyFont="1" applyFill="1" applyBorder="1" applyAlignment="1">
      <alignment horizontal="center" vertical="center"/>
    </xf>
    <xf numFmtId="0" fontId="2" fillId="3" borderId="2" xfId="2" applyFont="1" applyFill="1" applyBorder="1" applyAlignment="1">
      <alignment vertical="center" wrapText="1"/>
    </xf>
    <xf numFmtId="3" fontId="2" fillId="0" borderId="37" xfId="2" applyNumberFormat="1" applyFont="1" applyFill="1" applyBorder="1" applyAlignment="1">
      <alignment horizontal="center" vertical="center"/>
    </xf>
    <xf numFmtId="3" fontId="2" fillId="2" borderId="37" xfId="2" applyNumberFormat="1" applyFont="1" applyFill="1" applyBorder="1" applyAlignment="1">
      <alignment horizontal="center" vertical="center"/>
    </xf>
    <xf numFmtId="3" fontId="0" fillId="2" borderId="37" xfId="2" applyNumberFormat="1" applyFont="1" applyFill="1" applyBorder="1" applyAlignment="1">
      <alignment horizontal="center" vertical="center"/>
    </xf>
    <xf numFmtId="0" fontId="8" fillId="3" borderId="8" xfId="2" applyFont="1" applyFill="1" applyBorder="1" applyAlignment="1">
      <alignment horizontal="center" vertical="center"/>
    </xf>
    <xf numFmtId="0" fontId="2" fillId="3" borderId="8" xfId="2" applyFont="1" applyFill="1" applyBorder="1" applyAlignment="1">
      <alignment vertical="center" wrapText="1"/>
    </xf>
    <xf numFmtId="37" fontId="2" fillId="0" borderId="9" xfId="2" applyNumberFormat="1" applyFont="1" applyFill="1" applyBorder="1" applyAlignment="1">
      <alignment horizontal="center" vertical="center" wrapText="1"/>
    </xf>
    <xf numFmtId="37" fontId="2" fillId="2" borderId="9" xfId="2" applyNumberFormat="1" applyFont="1" applyFill="1" applyBorder="1" applyAlignment="1">
      <alignment horizontal="center" vertical="center" wrapText="1"/>
    </xf>
    <xf numFmtId="37" fontId="11" fillId="2" borderId="0" xfId="2" applyNumberFormat="1" applyFont="1" applyFill="1" applyAlignment="1">
      <alignment vertical="center"/>
    </xf>
    <xf numFmtId="37" fontId="0" fillId="2" borderId="9" xfId="2" applyNumberFormat="1" applyFont="1" applyFill="1" applyBorder="1" applyAlignment="1">
      <alignment horizontal="center" vertical="center" wrapText="1"/>
    </xf>
    <xf numFmtId="0" fontId="10" fillId="2" borderId="0" xfId="2" applyFont="1" applyFill="1" applyAlignment="1">
      <alignment horizontal="center" vertical="center"/>
    </xf>
    <xf numFmtId="0" fontId="10" fillId="0" borderId="0" xfId="2" applyFont="1" applyAlignment="1">
      <alignment horizontal="center" vertical="center"/>
    </xf>
    <xf numFmtId="3" fontId="8" fillId="0" borderId="38" xfId="2" applyNumberFormat="1" applyFont="1" applyFill="1" applyBorder="1" applyAlignment="1">
      <alignment horizontal="center" vertical="center"/>
    </xf>
    <xf numFmtId="3" fontId="8" fillId="2" borderId="38" xfId="2" applyNumberFormat="1" applyFont="1" applyFill="1" applyBorder="1" applyAlignment="1">
      <alignment horizontal="center" vertical="center"/>
    </xf>
    <xf numFmtId="0" fontId="11" fillId="0" borderId="0" xfId="2" applyFont="1" applyFill="1" applyAlignment="1">
      <alignment vertical="center"/>
    </xf>
    <xf numFmtId="0" fontId="7" fillId="2" borderId="0" xfId="2" applyFont="1" applyFill="1" applyBorder="1" applyAlignment="1">
      <alignment horizontal="center" vertical="center" wrapText="1"/>
    </xf>
    <xf numFmtId="0" fontId="20" fillId="2" borderId="0" xfId="2" applyNumberFormat="1" applyFont="1" applyFill="1" applyAlignment="1">
      <alignment horizontal="centerContinuous" vertical="center"/>
    </xf>
    <xf numFmtId="0" fontId="7" fillId="2" borderId="0" xfId="2" applyFont="1" applyFill="1" applyAlignment="1">
      <alignment vertical="center"/>
    </xf>
    <xf numFmtId="3" fontId="5" fillId="2" borderId="0" xfId="2" applyNumberFormat="1" applyFont="1" applyFill="1" applyAlignment="1">
      <alignment vertical="center"/>
    </xf>
    <xf numFmtId="0" fontId="11" fillId="2" borderId="0" xfId="2" applyFont="1" applyFill="1" applyAlignment="1">
      <alignment horizontal="center" vertical="center"/>
    </xf>
    <xf numFmtId="0"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wrapText="1"/>
    </xf>
    <xf numFmtId="0" fontId="10" fillId="2" borderId="0" xfId="2" applyFont="1" applyFill="1" applyAlignment="1">
      <alignment vertical="center"/>
    </xf>
    <xf numFmtId="0" fontId="10" fillId="0" borderId="0" xfId="2" applyFont="1" applyFill="1" applyAlignment="1">
      <alignment vertical="center"/>
    </xf>
    <xf numFmtId="3" fontId="8" fillId="0" borderId="4" xfId="2" applyNumberFormat="1" applyFont="1" applyFill="1" applyBorder="1" applyAlignment="1">
      <alignment horizontal="center" vertical="center"/>
    </xf>
    <xf numFmtId="3" fontId="8" fillId="2" borderId="4" xfId="2" applyNumberFormat="1" applyFont="1" applyFill="1" applyBorder="1" applyAlignment="1">
      <alignment horizontal="center" vertical="center"/>
    </xf>
    <xf numFmtId="3" fontId="11" fillId="2" borderId="0" xfId="2" applyNumberFormat="1" applyFont="1" applyFill="1" applyAlignment="1">
      <alignment vertical="center"/>
    </xf>
    <xf numFmtId="3" fontId="8" fillId="0" borderId="9" xfId="2" applyNumberFormat="1" applyFont="1" applyFill="1" applyBorder="1" applyAlignment="1">
      <alignment horizontal="center" vertical="center"/>
    </xf>
    <xf numFmtId="3" fontId="8" fillId="0" borderId="18" xfId="2" applyNumberFormat="1" applyFont="1" applyFill="1" applyBorder="1" applyAlignment="1">
      <alignment horizontal="center" vertical="center"/>
    </xf>
    <xf numFmtId="3" fontId="8" fillId="2" borderId="18" xfId="2" applyNumberFormat="1" applyFont="1" applyFill="1" applyBorder="1" applyAlignment="1">
      <alignment horizontal="center" vertical="center"/>
    </xf>
    <xf numFmtId="3" fontId="8" fillId="2" borderId="9" xfId="2" applyNumberFormat="1" applyFont="1" applyFill="1" applyBorder="1" applyAlignment="1">
      <alignment horizontal="center" vertical="center"/>
    </xf>
    <xf numFmtId="0" fontId="2" fillId="3" borderId="18" xfId="2" applyFont="1" applyFill="1" applyBorder="1" applyAlignment="1">
      <alignment horizontal="left" vertical="center"/>
    </xf>
    <xf numFmtId="0" fontId="2" fillId="3" borderId="19" xfId="2" applyFont="1" applyFill="1" applyBorder="1" applyAlignment="1">
      <alignment vertical="center"/>
    </xf>
    <xf numFmtId="3" fontId="2" fillId="0" borderId="9" xfId="2" applyNumberFormat="1" applyFont="1" applyFill="1" applyBorder="1" applyAlignment="1">
      <alignment horizontal="center" vertical="center"/>
    </xf>
    <xf numFmtId="3" fontId="2" fillId="0" borderId="18" xfId="2" applyNumberFormat="1" applyFont="1" applyFill="1" applyBorder="1" applyAlignment="1">
      <alignment horizontal="center" vertical="center"/>
    </xf>
    <xf numFmtId="3" fontId="2" fillId="2" borderId="9" xfId="2" applyNumberFormat="1" applyFont="1" applyFill="1" applyBorder="1" applyAlignment="1">
      <alignment horizontal="center" vertical="center"/>
    </xf>
    <xf numFmtId="164" fontId="8" fillId="0" borderId="9" xfId="2" applyNumberFormat="1" applyFont="1" applyFill="1" applyBorder="1" applyAlignment="1">
      <alignment horizontal="center" vertical="center"/>
    </xf>
    <xf numFmtId="3" fontId="2" fillId="2" borderId="39" xfId="2" applyNumberFormat="1" applyFont="1" applyFill="1" applyBorder="1" applyAlignment="1">
      <alignment horizontal="center" vertical="center"/>
    </xf>
    <xf numFmtId="164" fontId="8" fillId="2" borderId="9" xfId="2" applyNumberFormat="1" applyFont="1" applyFill="1" applyBorder="1" applyAlignment="1">
      <alignment horizontal="center" vertical="center"/>
    </xf>
    <xf numFmtId="170" fontId="8" fillId="0" borderId="9" xfId="2" applyNumberFormat="1" applyFont="1" applyFill="1" applyBorder="1" applyAlignment="1">
      <alignment horizontal="center" vertical="center"/>
    </xf>
    <xf numFmtId="0" fontId="8" fillId="3" borderId="18" xfId="2" applyFont="1" applyFill="1" applyBorder="1" applyAlignment="1">
      <alignment horizontal="left" vertical="center"/>
    </xf>
    <xf numFmtId="164" fontId="2" fillId="0" borderId="9" xfId="2" applyNumberFormat="1" applyFont="1" applyFill="1" applyBorder="1" applyAlignment="1">
      <alignment horizontal="center" vertical="center"/>
    </xf>
    <xf numFmtId="164" fontId="2"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3" fontId="2" fillId="2" borderId="18" xfId="2" applyNumberFormat="1" applyFont="1" applyFill="1" applyBorder="1" applyAlignment="1">
      <alignment horizontal="center" vertical="center"/>
    </xf>
    <xf numFmtId="0" fontId="2" fillId="3" borderId="18" xfId="2" applyFont="1" applyFill="1" applyBorder="1" applyAlignment="1">
      <alignment horizontal="right" vertical="center"/>
    </xf>
    <xf numFmtId="0" fontId="2" fillId="3" borderId="19" xfId="2" applyFont="1" applyFill="1" applyBorder="1" applyAlignment="1">
      <alignment horizontal="left" vertical="center"/>
    </xf>
    <xf numFmtId="164" fontId="8" fillId="0" borderId="18" xfId="2" applyNumberFormat="1" applyFont="1" applyFill="1" applyBorder="1" applyAlignment="1">
      <alignment horizontal="center" vertical="center"/>
    </xf>
    <xf numFmtId="0" fontId="2" fillId="3" borderId="18" xfId="2" applyFont="1" applyFill="1" applyBorder="1" applyAlignment="1">
      <alignment horizontal="center" vertical="center"/>
    </xf>
    <xf numFmtId="0" fontId="8" fillId="3" borderId="20" xfId="2" applyFont="1" applyFill="1" applyBorder="1" applyAlignment="1">
      <alignment horizontal="left" vertical="center"/>
    </xf>
    <xf numFmtId="0" fontId="2" fillId="3" borderId="21" xfId="2" applyFont="1" applyFill="1" applyBorder="1" applyAlignment="1">
      <alignment vertical="center"/>
    </xf>
    <xf numFmtId="3" fontId="8" fillId="0" borderId="20" xfId="2"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3" fontId="8" fillId="2" borderId="20" xfId="2" applyNumberFormat="1" applyFont="1" applyFill="1" applyBorder="1" applyAlignment="1">
      <alignment horizontal="center" vertical="center"/>
    </xf>
    <xf numFmtId="0" fontId="11" fillId="2" borderId="0" xfId="2" applyFont="1" applyFill="1" applyAlignment="1">
      <alignment horizontal="left" vertical="top"/>
    </xf>
    <xf numFmtId="171" fontId="11" fillId="2" borderId="0" xfId="2" applyNumberFormat="1" applyFont="1" applyFill="1" applyBorder="1" applyAlignment="1">
      <alignment horizontal="center" vertical="center"/>
    </xf>
    <xf numFmtId="0" fontId="7" fillId="2" borderId="0" xfId="2" applyFont="1" applyFill="1"/>
    <xf numFmtId="0" fontId="5" fillId="0" borderId="0" xfId="2" applyFont="1" applyAlignment="1">
      <alignment vertical="center"/>
    </xf>
    <xf numFmtId="0" fontId="7" fillId="2" borderId="0" xfId="2" applyFont="1" applyFill="1" applyBorder="1" applyAlignment="1">
      <alignment horizontal="left" vertical="center" wrapText="1"/>
    </xf>
    <xf numFmtId="0" fontId="7" fillId="2" borderId="0" xfId="2" applyFont="1" applyFill="1" applyBorder="1" applyAlignment="1">
      <alignment horizontal="left" vertical="top" wrapText="1"/>
    </xf>
    <xf numFmtId="0" fontId="0" fillId="3" borderId="18" xfId="2" applyFont="1" applyFill="1" applyBorder="1" applyAlignment="1">
      <alignment horizontal="left" vertical="center"/>
    </xf>
    <xf numFmtId="0" fontId="2" fillId="3" borderId="19" xfId="2" applyFont="1" applyFill="1" applyBorder="1" applyAlignment="1">
      <alignment horizontal="left" vertical="center"/>
    </xf>
    <xf numFmtId="0" fontId="7" fillId="2" borderId="0" xfId="2" applyFont="1" applyFill="1" applyBorder="1" applyAlignment="1">
      <alignment horizontal="left" vertical="top" wrapText="1"/>
    </xf>
    <xf numFmtId="0" fontId="0" fillId="2" borderId="0" xfId="0" applyFill="1" applyBorder="1" applyAlignment="1">
      <alignment horizontal="left" vertical="top" wrapText="1"/>
    </xf>
    <xf numFmtId="0" fontId="7" fillId="2" borderId="12" xfId="2" applyFont="1" applyFill="1" applyBorder="1" applyAlignment="1">
      <alignment horizontal="left" vertical="center" wrapText="1"/>
    </xf>
    <xf numFmtId="0" fontId="8" fillId="3" borderId="13"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8" fillId="3" borderId="16" xfId="2" applyFont="1" applyFill="1" applyBorder="1" applyAlignment="1">
      <alignment horizontal="left" vertical="center"/>
    </xf>
    <xf numFmtId="0" fontId="8" fillId="3" borderId="17" xfId="2" applyFont="1" applyFill="1" applyBorder="1" applyAlignment="1">
      <alignment horizontal="left" vertical="center"/>
    </xf>
    <xf numFmtId="0" fontId="8" fillId="3" borderId="18" xfId="2" applyFont="1" applyFill="1" applyBorder="1" applyAlignment="1">
      <alignment horizontal="left" vertical="center"/>
    </xf>
    <xf numFmtId="0" fontId="8" fillId="3" borderId="19" xfId="2" applyFont="1" applyFill="1" applyBorder="1" applyAlignment="1">
      <alignment horizontal="left" vertical="center"/>
    </xf>
    <xf numFmtId="0" fontId="2" fillId="3" borderId="18" xfId="2" applyFont="1" applyFill="1" applyBorder="1" applyAlignment="1">
      <alignment horizontal="left" vertical="center"/>
    </xf>
    <xf numFmtId="0" fontId="12" fillId="2" borderId="22" xfId="0" applyFont="1" applyFill="1" applyBorder="1" applyAlignment="1">
      <alignment horizontal="left" vertical="top" wrapText="1"/>
    </xf>
    <xf numFmtId="0" fontId="12" fillId="2" borderId="0" xfId="0" applyFont="1" applyFill="1" applyBorder="1" applyAlignment="1">
      <alignment horizontal="left" vertical="top" wrapText="1"/>
    </xf>
    <xf numFmtId="49" fontId="8" fillId="3" borderId="4" xfId="2" applyNumberFormat="1" applyFont="1" applyFill="1" applyBorder="1" applyAlignment="1">
      <alignment horizontal="center" vertical="center" wrapText="1"/>
    </xf>
    <xf numFmtId="49" fontId="8" fillId="3" borderId="7" xfId="2" applyNumberFormat="1" applyFont="1" applyFill="1" applyBorder="1" applyAlignment="1">
      <alignment horizontal="center" vertical="center"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49" fontId="8" fillId="3" borderId="2" xfId="2" applyNumberFormat="1" applyFont="1" applyFill="1" applyBorder="1" applyAlignment="1">
      <alignment horizontal="center" vertical="center" wrapText="1"/>
    </xf>
    <xf numFmtId="49" fontId="8" fillId="3" borderId="5" xfId="2" applyNumberFormat="1"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6" xfId="2"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2"/>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view="pageBreakPreview" zoomScale="60" zoomScaleNormal="100" workbookViewId="0">
      <selection activeCell="Q26" sqref="Q26"/>
    </sheetView>
  </sheetViews>
  <sheetFormatPr defaultRowHeight="11.25"/>
  <cols>
    <col min="1" max="1" width="14.42578125" style="72" customWidth="1"/>
    <col min="2" max="2" width="28.140625" style="72" customWidth="1"/>
    <col min="3" max="6" width="8.7109375" style="72" hidden="1" customWidth="1"/>
    <col min="7" max="12" width="10.28515625" style="72" customWidth="1"/>
    <col min="13" max="34" width="9.140625" style="7"/>
    <col min="35" max="16384" width="9.140625" style="72"/>
  </cols>
  <sheetData>
    <row r="1" spans="1:34" s="7" customFormat="1" ht="16.5">
      <c r="A1" s="5" t="s">
        <v>91</v>
      </c>
      <c r="B1" s="6"/>
      <c r="E1" s="8"/>
      <c r="F1" s="8"/>
    </row>
    <row r="2" spans="1:34" s="7" customFormat="1" ht="15.75" customHeight="1">
      <c r="A2" s="5" t="s">
        <v>0</v>
      </c>
      <c r="B2" s="6"/>
      <c r="E2" s="8"/>
      <c r="F2" s="8"/>
    </row>
    <row r="3" spans="1:34" s="7" customFormat="1" ht="14.25" customHeight="1">
      <c r="D3" s="9"/>
      <c r="E3" s="9"/>
      <c r="I3" s="10"/>
      <c r="J3" s="10"/>
      <c r="K3" s="10"/>
      <c r="L3" s="10" t="s">
        <v>1</v>
      </c>
    </row>
    <row r="4" spans="1:34" s="12" customFormat="1" ht="12" customHeight="1">
      <c r="A4" s="93" t="s">
        <v>2</v>
      </c>
      <c r="B4" s="95" t="s">
        <v>3</v>
      </c>
      <c r="C4" s="89" t="s">
        <v>4</v>
      </c>
      <c r="D4" s="89" t="s">
        <v>5</v>
      </c>
      <c r="E4" s="89" t="s">
        <v>6</v>
      </c>
      <c r="F4" s="89" t="s">
        <v>45</v>
      </c>
      <c r="G4" s="89" t="s">
        <v>39</v>
      </c>
      <c r="H4" s="89" t="s">
        <v>86</v>
      </c>
      <c r="I4" s="89" t="s">
        <v>83</v>
      </c>
      <c r="J4" s="89" t="s">
        <v>84</v>
      </c>
      <c r="K4" s="89" t="s">
        <v>87</v>
      </c>
      <c r="L4" s="89" t="s">
        <v>82</v>
      </c>
      <c r="M4" s="11"/>
      <c r="N4" s="11"/>
      <c r="O4" s="11"/>
      <c r="P4" s="11"/>
      <c r="Q4" s="11"/>
      <c r="R4" s="11"/>
      <c r="S4" s="11"/>
      <c r="T4" s="11"/>
      <c r="U4" s="11"/>
      <c r="V4" s="11"/>
      <c r="W4" s="11"/>
      <c r="X4" s="11"/>
      <c r="Y4" s="11"/>
      <c r="Z4" s="11"/>
      <c r="AA4" s="11"/>
      <c r="AB4" s="11"/>
      <c r="AC4" s="11"/>
      <c r="AD4" s="11"/>
      <c r="AE4" s="11"/>
      <c r="AF4" s="11"/>
      <c r="AG4" s="11"/>
      <c r="AH4" s="11"/>
    </row>
    <row r="5" spans="1:34" s="12" customFormat="1" ht="19.5" customHeight="1">
      <c r="A5" s="94"/>
      <c r="B5" s="96"/>
      <c r="C5" s="90"/>
      <c r="D5" s="90"/>
      <c r="E5" s="90"/>
      <c r="F5" s="90"/>
      <c r="G5" s="90"/>
      <c r="H5" s="90"/>
      <c r="I5" s="90"/>
      <c r="J5" s="90"/>
      <c r="K5" s="90"/>
      <c r="L5" s="90"/>
      <c r="M5" s="11"/>
      <c r="N5" s="11"/>
      <c r="O5" s="11"/>
      <c r="P5" s="11"/>
      <c r="Q5" s="11"/>
      <c r="R5" s="11"/>
      <c r="S5" s="11"/>
      <c r="T5" s="11"/>
      <c r="U5" s="11"/>
      <c r="V5" s="11"/>
      <c r="W5" s="11"/>
      <c r="X5" s="11"/>
      <c r="Y5" s="11"/>
      <c r="Z5" s="11"/>
      <c r="AA5" s="11"/>
      <c r="AB5" s="11"/>
      <c r="AC5" s="11"/>
      <c r="AD5" s="11"/>
      <c r="AE5" s="11"/>
      <c r="AF5" s="11"/>
      <c r="AG5" s="11"/>
      <c r="AH5" s="11"/>
    </row>
    <row r="6" spans="1:34" s="12" customFormat="1" ht="19.5" customHeight="1">
      <c r="A6" s="13" t="s">
        <v>8</v>
      </c>
      <c r="B6" s="14" t="s">
        <v>9</v>
      </c>
      <c r="C6" s="15">
        <v>270.8</v>
      </c>
      <c r="D6" s="15">
        <v>112.9</v>
      </c>
      <c r="E6" s="16">
        <f>2.8+6.98</f>
        <v>9.7800000000000011</v>
      </c>
      <c r="F6" s="16">
        <v>0.90500000000000003</v>
      </c>
      <c r="G6" s="16">
        <v>10.1</v>
      </c>
      <c r="H6" s="16">
        <v>535</v>
      </c>
      <c r="I6" s="16">
        <v>696</v>
      </c>
      <c r="J6" s="16">
        <v>527</v>
      </c>
      <c r="K6" s="17">
        <f>45+1</f>
        <v>46</v>
      </c>
      <c r="L6" s="17" t="s">
        <v>10</v>
      </c>
      <c r="M6" s="11"/>
      <c r="N6" s="11"/>
      <c r="O6" s="11"/>
      <c r="P6" s="11"/>
      <c r="Q6" s="11"/>
      <c r="R6" s="11"/>
      <c r="S6" s="11"/>
      <c r="T6" s="11"/>
      <c r="U6" s="11"/>
      <c r="V6" s="11"/>
      <c r="W6" s="11"/>
      <c r="X6" s="11"/>
      <c r="Y6" s="11"/>
      <c r="Z6" s="11"/>
      <c r="AA6" s="11"/>
      <c r="AB6" s="11"/>
      <c r="AC6" s="11"/>
      <c r="AD6" s="11"/>
      <c r="AE6" s="11"/>
      <c r="AF6" s="11"/>
      <c r="AG6" s="11"/>
      <c r="AH6" s="11"/>
    </row>
    <row r="7" spans="1:34" s="12" customFormat="1" ht="19.5" customHeight="1">
      <c r="A7" s="18" t="s">
        <v>11</v>
      </c>
      <c r="B7" s="19" t="s">
        <v>12</v>
      </c>
      <c r="C7" s="20">
        <v>335.3</v>
      </c>
      <c r="D7" s="20">
        <v>235.3</v>
      </c>
      <c r="E7" s="21">
        <f>14.3+190.9</f>
        <v>205.20000000000002</v>
      </c>
      <c r="F7" s="21">
        <v>114.2</v>
      </c>
      <c r="G7" s="21">
        <v>347.4</v>
      </c>
      <c r="H7" s="21">
        <v>992</v>
      </c>
      <c r="I7" s="21">
        <v>449</v>
      </c>
      <c r="J7" s="21">
        <v>213</v>
      </c>
      <c r="K7" s="21">
        <f>72+4.2+147.3</f>
        <v>223.5</v>
      </c>
      <c r="L7" s="21">
        <v>2</v>
      </c>
      <c r="M7" s="22"/>
      <c r="N7" s="11"/>
      <c r="O7" s="11"/>
      <c r="P7" s="11"/>
      <c r="Q7" s="11"/>
      <c r="R7" s="11"/>
      <c r="S7" s="11"/>
      <c r="T7" s="11"/>
      <c r="U7" s="11"/>
      <c r="V7" s="11"/>
      <c r="W7" s="11"/>
      <c r="X7" s="11"/>
      <c r="Y7" s="11"/>
      <c r="Z7" s="11"/>
      <c r="AA7" s="11"/>
      <c r="AB7" s="11"/>
      <c r="AC7" s="11"/>
      <c r="AD7" s="11"/>
      <c r="AE7" s="11"/>
      <c r="AF7" s="11"/>
      <c r="AG7" s="11"/>
      <c r="AH7" s="11"/>
    </row>
    <row r="8" spans="1:34" s="12" customFormat="1" ht="24.75" customHeight="1">
      <c r="A8" s="18" t="s">
        <v>13</v>
      </c>
      <c r="B8" s="19" t="s">
        <v>14</v>
      </c>
      <c r="C8" s="20" t="s">
        <v>10</v>
      </c>
      <c r="D8" s="20" t="s">
        <v>10</v>
      </c>
      <c r="E8" s="21" t="s">
        <v>10</v>
      </c>
      <c r="F8" s="21" t="s">
        <v>10</v>
      </c>
      <c r="G8" s="21">
        <v>15.56</v>
      </c>
      <c r="H8" s="21" t="s">
        <v>10</v>
      </c>
      <c r="I8" s="21" t="s">
        <v>10</v>
      </c>
      <c r="J8" s="23" t="s">
        <v>10</v>
      </c>
      <c r="K8" s="23" t="s">
        <v>10</v>
      </c>
      <c r="L8" s="23" t="s">
        <v>10</v>
      </c>
      <c r="M8" s="22"/>
      <c r="N8" s="11"/>
      <c r="O8" s="11"/>
      <c r="P8" s="11"/>
      <c r="Q8" s="11"/>
      <c r="R8" s="11"/>
      <c r="S8" s="11"/>
      <c r="T8" s="11"/>
      <c r="U8" s="11"/>
      <c r="V8" s="11"/>
      <c r="W8" s="11"/>
      <c r="X8" s="11"/>
      <c r="Y8" s="11"/>
      <c r="Z8" s="11"/>
      <c r="AA8" s="11"/>
      <c r="AB8" s="11"/>
      <c r="AC8" s="11"/>
      <c r="AD8" s="11"/>
      <c r="AE8" s="11"/>
      <c r="AF8" s="11"/>
      <c r="AG8" s="11"/>
      <c r="AH8" s="11"/>
    </row>
    <row r="9" spans="1:34" s="12" customFormat="1" ht="34.5" customHeight="1">
      <c r="A9" s="18" t="s">
        <v>46</v>
      </c>
      <c r="B9" s="19" t="s">
        <v>47</v>
      </c>
      <c r="C9" s="20" t="s">
        <v>10</v>
      </c>
      <c r="D9" s="20" t="s">
        <v>10</v>
      </c>
      <c r="E9" s="21" t="s">
        <v>10</v>
      </c>
      <c r="F9" s="21" t="s">
        <v>10</v>
      </c>
      <c r="G9" s="21" t="s">
        <v>10</v>
      </c>
      <c r="H9" s="21">
        <v>1</v>
      </c>
      <c r="I9" s="21">
        <v>6</v>
      </c>
      <c r="J9" s="21" t="s">
        <v>10</v>
      </c>
      <c r="K9" s="23" t="s">
        <v>10</v>
      </c>
      <c r="L9" s="23" t="s">
        <v>10</v>
      </c>
      <c r="M9" s="22"/>
      <c r="N9" s="11"/>
      <c r="O9" s="11"/>
      <c r="P9" s="11"/>
      <c r="Q9" s="11"/>
      <c r="R9" s="11"/>
      <c r="S9" s="11"/>
      <c r="T9" s="11"/>
      <c r="U9" s="11"/>
      <c r="V9" s="11"/>
      <c r="W9" s="11"/>
      <c r="X9" s="11"/>
      <c r="Y9" s="11"/>
      <c r="Z9" s="11"/>
      <c r="AA9" s="11"/>
      <c r="AB9" s="11"/>
      <c r="AC9" s="11"/>
      <c r="AD9" s="11"/>
      <c r="AE9" s="11"/>
      <c r="AF9" s="11"/>
      <c r="AG9" s="11"/>
      <c r="AH9" s="11"/>
    </row>
    <row r="10" spans="1:34" s="12" customFormat="1" ht="19.5" customHeight="1">
      <c r="A10" s="18" t="s">
        <v>15</v>
      </c>
      <c r="B10" s="19" t="s">
        <v>16</v>
      </c>
      <c r="C10" s="15">
        <v>26</v>
      </c>
      <c r="D10" s="15">
        <v>29.968</v>
      </c>
      <c r="E10" s="16">
        <v>2.4710000000000001</v>
      </c>
      <c r="F10" s="16">
        <v>3.8</v>
      </c>
      <c r="G10" s="21" t="s">
        <v>10</v>
      </c>
      <c r="H10" s="21">
        <v>308</v>
      </c>
      <c r="I10" s="21">
        <v>114</v>
      </c>
      <c r="J10" s="21">
        <v>425</v>
      </c>
      <c r="K10" s="23" t="s">
        <v>10</v>
      </c>
      <c r="L10" s="23" t="s">
        <v>10</v>
      </c>
      <c r="M10" s="22"/>
      <c r="N10" s="11"/>
      <c r="O10" s="11"/>
      <c r="P10" s="11"/>
      <c r="Q10" s="11"/>
      <c r="R10" s="11"/>
      <c r="S10" s="11"/>
      <c r="T10" s="11"/>
      <c r="U10" s="11"/>
      <c r="V10" s="11"/>
      <c r="W10" s="11"/>
      <c r="X10" s="11"/>
      <c r="Y10" s="11"/>
      <c r="Z10" s="11"/>
      <c r="AA10" s="11"/>
      <c r="AB10" s="11"/>
      <c r="AC10" s="11"/>
      <c r="AD10" s="11"/>
      <c r="AE10" s="11"/>
      <c r="AF10" s="11"/>
      <c r="AG10" s="11"/>
      <c r="AH10" s="11"/>
    </row>
    <row r="11" spans="1:34" s="12" customFormat="1" ht="39.75" customHeight="1">
      <c r="A11" s="18" t="s">
        <v>17</v>
      </c>
      <c r="B11" s="19" t="s">
        <v>18</v>
      </c>
      <c r="C11" s="15">
        <v>5.508</v>
      </c>
      <c r="D11" s="15">
        <v>17.231999999999999</v>
      </c>
      <c r="E11" s="16">
        <f>3.388+18.834</f>
        <v>22.222000000000001</v>
      </c>
      <c r="F11" s="16">
        <v>33.9</v>
      </c>
      <c r="G11" s="16">
        <v>0.89</v>
      </c>
      <c r="H11" s="16">
        <v>78</v>
      </c>
      <c r="I11" s="16">
        <v>90</v>
      </c>
      <c r="J11" s="16">
        <v>108</v>
      </c>
      <c r="K11" s="16">
        <f>44.6+15.3+0.8</f>
        <v>60.7</v>
      </c>
      <c r="L11" s="16">
        <v>52</v>
      </c>
      <c r="M11" s="22"/>
      <c r="N11" s="11"/>
      <c r="O11" s="11"/>
      <c r="P11" s="11"/>
      <c r="Q11" s="11"/>
      <c r="R11" s="11"/>
      <c r="S11" s="11"/>
      <c r="T11" s="11"/>
      <c r="U11" s="11"/>
      <c r="V11" s="11"/>
      <c r="W11" s="11"/>
      <c r="X11" s="11"/>
      <c r="Y11" s="11"/>
      <c r="Z11" s="11"/>
      <c r="AA11" s="11"/>
      <c r="AB11" s="11"/>
      <c r="AC11" s="11"/>
      <c r="AD11" s="11"/>
      <c r="AE11" s="11"/>
      <c r="AF11" s="11"/>
      <c r="AG11" s="11"/>
      <c r="AH11" s="11"/>
    </row>
    <row r="12" spans="1:34" s="12" customFormat="1" ht="19.5" customHeight="1">
      <c r="A12" s="18" t="s">
        <v>19</v>
      </c>
      <c r="B12" s="19" t="s">
        <v>20</v>
      </c>
      <c r="C12" s="15">
        <v>1.7749999999999999</v>
      </c>
      <c r="D12" s="15">
        <v>5.2679999999999998</v>
      </c>
      <c r="E12" s="16">
        <v>12.94</v>
      </c>
      <c r="F12" s="16">
        <v>9</v>
      </c>
      <c r="G12" s="21" t="s">
        <v>10</v>
      </c>
      <c r="H12" s="21">
        <v>33</v>
      </c>
      <c r="I12" s="21">
        <v>167</v>
      </c>
      <c r="J12" s="21">
        <v>71</v>
      </c>
      <c r="K12" s="21">
        <f>0.755+8.6+10.2</f>
        <v>19.555</v>
      </c>
      <c r="L12" s="21">
        <v>2</v>
      </c>
      <c r="M12" s="22"/>
      <c r="N12" s="11"/>
      <c r="O12" s="11"/>
      <c r="P12" s="11"/>
      <c r="Q12" s="11"/>
      <c r="R12" s="11"/>
      <c r="S12" s="11"/>
      <c r="T12" s="11"/>
      <c r="U12" s="11"/>
      <c r="V12" s="11"/>
      <c r="W12" s="11"/>
      <c r="X12" s="11"/>
      <c r="Y12" s="11"/>
      <c r="Z12" s="11"/>
      <c r="AA12" s="11"/>
      <c r="AB12" s="11"/>
      <c r="AC12" s="11"/>
      <c r="AD12" s="11"/>
      <c r="AE12" s="11"/>
      <c r="AF12" s="11"/>
      <c r="AG12" s="11"/>
      <c r="AH12" s="11"/>
    </row>
    <row r="13" spans="1:34" s="12" customFormat="1" ht="23.25" customHeight="1">
      <c r="A13" s="18" t="s">
        <v>22</v>
      </c>
      <c r="B13" s="19" t="s">
        <v>23</v>
      </c>
      <c r="C13" s="15">
        <v>391</v>
      </c>
      <c r="D13" s="15">
        <v>1068.3</v>
      </c>
      <c r="E13" s="16">
        <f>32.489+887.884</f>
        <v>920.37300000000005</v>
      </c>
      <c r="F13" s="16">
        <v>711.4</v>
      </c>
      <c r="G13" s="16">
        <v>1002</v>
      </c>
      <c r="H13" s="21">
        <v>1850</v>
      </c>
      <c r="I13" s="21">
        <v>1017</v>
      </c>
      <c r="J13" s="21">
        <v>3044</v>
      </c>
      <c r="K13" s="21">
        <f>410+24.9+5.2</f>
        <v>440.09999999999997</v>
      </c>
      <c r="L13" s="23" t="s">
        <v>10</v>
      </c>
      <c r="M13" s="22"/>
      <c r="N13" s="11"/>
      <c r="O13" s="11"/>
      <c r="P13" s="11"/>
      <c r="Q13" s="11"/>
      <c r="R13" s="11"/>
      <c r="S13" s="11"/>
      <c r="T13" s="11"/>
      <c r="U13" s="11"/>
      <c r="V13" s="11"/>
      <c r="W13" s="11"/>
      <c r="X13" s="11"/>
      <c r="Y13" s="11"/>
      <c r="Z13" s="11"/>
      <c r="AA13" s="11"/>
      <c r="AB13" s="11"/>
      <c r="AC13" s="11"/>
      <c r="AD13" s="11"/>
      <c r="AE13" s="11"/>
      <c r="AF13" s="11"/>
      <c r="AG13" s="11"/>
      <c r="AH13" s="11"/>
    </row>
    <row r="14" spans="1:34" s="12" customFormat="1" ht="22.5" customHeight="1">
      <c r="A14" s="18" t="s">
        <v>24</v>
      </c>
      <c r="B14" s="19" t="s">
        <v>25</v>
      </c>
      <c r="C14" s="15" t="s">
        <v>10</v>
      </c>
      <c r="D14" s="15" t="s">
        <v>10</v>
      </c>
      <c r="E14" s="16">
        <v>0.48199999999999998</v>
      </c>
      <c r="F14" s="21" t="s">
        <v>10</v>
      </c>
      <c r="G14" s="21" t="s">
        <v>10</v>
      </c>
      <c r="H14" s="21">
        <v>195</v>
      </c>
      <c r="I14" s="21">
        <v>19</v>
      </c>
      <c r="J14" s="21">
        <v>181</v>
      </c>
      <c r="K14" s="23">
        <f>13.4+1151.378</f>
        <v>1164.778</v>
      </c>
      <c r="L14" s="23" t="s">
        <v>10</v>
      </c>
      <c r="M14" s="22"/>
      <c r="N14" s="11"/>
      <c r="O14" s="11"/>
      <c r="P14" s="11"/>
      <c r="Q14" s="11"/>
      <c r="R14" s="11"/>
      <c r="S14" s="11"/>
      <c r="T14" s="11"/>
      <c r="U14" s="11"/>
      <c r="V14" s="11"/>
      <c r="W14" s="11"/>
      <c r="X14" s="11"/>
      <c r="Y14" s="11"/>
      <c r="Z14" s="11"/>
      <c r="AA14" s="11"/>
      <c r="AB14" s="11"/>
      <c r="AC14" s="11"/>
      <c r="AD14" s="11"/>
      <c r="AE14" s="11"/>
      <c r="AF14" s="11"/>
      <c r="AG14" s="11"/>
      <c r="AH14" s="11"/>
    </row>
    <row r="15" spans="1:34" s="12" customFormat="1" ht="22.5" customHeight="1">
      <c r="A15" s="18" t="s">
        <v>26</v>
      </c>
      <c r="B15" s="19" t="s">
        <v>48</v>
      </c>
      <c r="C15" s="15">
        <v>12.14</v>
      </c>
      <c r="D15" s="15">
        <v>113</v>
      </c>
      <c r="E15" s="16">
        <v>209</v>
      </c>
      <c r="F15" s="16">
        <v>209.2</v>
      </c>
      <c r="G15" s="21">
        <v>1063</v>
      </c>
      <c r="H15" s="21">
        <v>1253</v>
      </c>
      <c r="I15" s="21">
        <v>2381</v>
      </c>
      <c r="J15" s="21">
        <v>618</v>
      </c>
      <c r="K15" s="21">
        <f>307+101.1+170.794</f>
        <v>578.89400000000001</v>
      </c>
      <c r="L15" s="21">
        <v>15</v>
      </c>
      <c r="M15" s="22"/>
      <c r="N15" s="11"/>
      <c r="O15" s="11"/>
      <c r="P15" s="11"/>
      <c r="Q15" s="11"/>
      <c r="R15" s="11"/>
      <c r="S15" s="11"/>
      <c r="T15" s="11"/>
      <c r="U15" s="11"/>
      <c r="V15" s="11"/>
      <c r="W15" s="11"/>
      <c r="X15" s="11"/>
      <c r="Y15" s="11"/>
      <c r="Z15" s="11"/>
      <c r="AA15" s="11"/>
      <c r="AB15" s="11"/>
      <c r="AC15" s="11"/>
      <c r="AD15" s="11"/>
      <c r="AE15" s="11"/>
      <c r="AF15" s="11"/>
      <c r="AG15" s="11"/>
      <c r="AH15" s="11"/>
    </row>
    <row r="16" spans="1:34" s="25" customFormat="1" ht="24" customHeight="1">
      <c r="A16" s="18" t="s">
        <v>27</v>
      </c>
      <c r="B16" s="19" t="s">
        <v>28</v>
      </c>
      <c r="C16" s="20">
        <v>90.756</v>
      </c>
      <c r="D16" s="20">
        <v>245.41200000000001</v>
      </c>
      <c r="E16" s="21">
        <v>213</v>
      </c>
      <c r="F16" s="21">
        <v>329.8</v>
      </c>
      <c r="G16" s="21">
        <v>124</v>
      </c>
      <c r="H16" s="21">
        <v>164</v>
      </c>
      <c r="I16" s="21">
        <v>253.6</v>
      </c>
      <c r="J16" s="21">
        <v>862</v>
      </c>
      <c r="K16" s="21">
        <f>241+75.6+92.296</f>
        <v>408.89600000000002</v>
      </c>
      <c r="L16" s="21">
        <v>45</v>
      </c>
      <c r="M16" s="22"/>
      <c r="N16" s="24"/>
      <c r="O16" s="24"/>
      <c r="P16" s="24"/>
      <c r="Q16" s="24"/>
      <c r="R16" s="24"/>
      <c r="S16" s="24"/>
      <c r="T16" s="24"/>
      <c r="U16" s="24"/>
      <c r="V16" s="24"/>
      <c r="W16" s="24"/>
      <c r="X16" s="24"/>
      <c r="Y16" s="24"/>
      <c r="Z16" s="24"/>
      <c r="AA16" s="24"/>
      <c r="AB16" s="24"/>
      <c r="AC16" s="24"/>
      <c r="AD16" s="24"/>
      <c r="AE16" s="24"/>
      <c r="AF16" s="24"/>
      <c r="AG16" s="24"/>
      <c r="AH16" s="24"/>
    </row>
    <row r="17" spans="1:34" s="25" customFormat="1" ht="24" customHeight="1">
      <c r="A17" s="18" t="s">
        <v>29</v>
      </c>
      <c r="B17" s="19" t="s">
        <v>30</v>
      </c>
      <c r="C17" s="20" t="s">
        <v>10</v>
      </c>
      <c r="D17" s="20" t="s">
        <v>10</v>
      </c>
      <c r="E17" s="21" t="s">
        <v>10</v>
      </c>
      <c r="F17" s="21" t="s">
        <v>10</v>
      </c>
      <c r="G17" s="21">
        <v>71.3</v>
      </c>
      <c r="H17" s="16">
        <v>34</v>
      </c>
      <c r="I17" s="16">
        <v>28</v>
      </c>
      <c r="J17" s="16">
        <v>152</v>
      </c>
      <c r="K17" s="16">
        <v>5.04</v>
      </c>
      <c r="L17" s="23" t="s">
        <v>10</v>
      </c>
      <c r="M17" s="22"/>
      <c r="N17" s="24"/>
      <c r="O17" s="24"/>
      <c r="P17" s="24"/>
      <c r="Q17" s="24"/>
      <c r="R17" s="24"/>
      <c r="S17" s="24"/>
      <c r="T17" s="24"/>
      <c r="U17" s="24"/>
      <c r="V17" s="24"/>
      <c r="W17" s="24"/>
      <c r="X17" s="24"/>
      <c r="Y17" s="24"/>
      <c r="Z17" s="24"/>
      <c r="AA17" s="24"/>
      <c r="AB17" s="24"/>
      <c r="AC17" s="24"/>
      <c r="AD17" s="24"/>
      <c r="AE17" s="24"/>
      <c r="AF17" s="24"/>
      <c r="AG17" s="24"/>
      <c r="AH17" s="24"/>
    </row>
    <row r="18" spans="1:34" s="25" customFormat="1" ht="24" customHeight="1">
      <c r="A18" s="18" t="s">
        <v>31</v>
      </c>
      <c r="B18" s="19" t="s">
        <v>32</v>
      </c>
      <c r="C18" s="20" t="s">
        <v>10</v>
      </c>
      <c r="D18" s="20" t="s">
        <v>10</v>
      </c>
      <c r="E18" s="21" t="s">
        <v>10</v>
      </c>
      <c r="F18" s="21" t="s">
        <v>10</v>
      </c>
      <c r="G18" s="21" t="s">
        <v>10</v>
      </c>
      <c r="H18" s="21">
        <v>8</v>
      </c>
      <c r="I18" s="21">
        <v>11</v>
      </c>
      <c r="J18" s="21">
        <f>43+1.5</f>
        <v>44.5</v>
      </c>
      <c r="K18" s="23" t="s">
        <v>10</v>
      </c>
      <c r="L18" s="23">
        <v>16</v>
      </c>
      <c r="M18" s="22"/>
      <c r="N18" s="24"/>
      <c r="O18" s="24"/>
      <c r="P18" s="24"/>
      <c r="Q18" s="24"/>
      <c r="R18" s="24"/>
      <c r="S18" s="24"/>
      <c r="T18" s="24"/>
      <c r="U18" s="24"/>
      <c r="V18" s="24"/>
      <c r="W18" s="24"/>
      <c r="X18" s="24"/>
      <c r="Y18" s="24"/>
      <c r="Z18" s="24"/>
      <c r="AA18" s="24"/>
      <c r="AB18" s="24"/>
      <c r="AC18" s="24"/>
      <c r="AD18" s="24"/>
      <c r="AE18" s="24"/>
      <c r="AF18" s="24"/>
      <c r="AG18" s="24"/>
      <c r="AH18" s="24"/>
    </row>
    <row r="19" spans="1:34" s="25" customFormat="1" ht="24" customHeight="1">
      <c r="A19" s="18" t="s">
        <v>33</v>
      </c>
      <c r="B19" s="19" t="s">
        <v>34</v>
      </c>
      <c r="C19" s="20" t="s">
        <v>10</v>
      </c>
      <c r="D19" s="20" t="s">
        <v>10</v>
      </c>
      <c r="E19" s="21">
        <v>18.298999999999999</v>
      </c>
      <c r="F19" s="21" t="s">
        <v>10</v>
      </c>
      <c r="G19" s="21" t="s">
        <v>10</v>
      </c>
      <c r="H19" s="21">
        <v>575</v>
      </c>
      <c r="I19" s="21" t="s">
        <v>10</v>
      </c>
      <c r="J19" s="21">
        <v>13</v>
      </c>
      <c r="K19" s="23" t="s">
        <v>10</v>
      </c>
      <c r="L19" s="23" t="s">
        <v>10</v>
      </c>
      <c r="M19" s="22"/>
      <c r="N19" s="24"/>
      <c r="O19" s="24"/>
      <c r="P19" s="24"/>
      <c r="Q19" s="24"/>
      <c r="R19" s="24"/>
      <c r="S19" s="24"/>
      <c r="T19" s="24"/>
      <c r="U19" s="24"/>
      <c r="V19" s="24"/>
      <c r="W19" s="24"/>
      <c r="X19" s="24"/>
      <c r="Y19" s="24"/>
      <c r="Z19" s="24"/>
      <c r="AA19" s="24"/>
      <c r="AB19" s="24"/>
      <c r="AC19" s="24"/>
      <c r="AD19" s="24"/>
      <c r="AE19" s="24"/>
      <c r="AF19" s="24"/>
      <c r="AG19" s="24"/>
      <c r="AH19" s="24"/>
    </row>
    <row r="20" spans="1:34" s="25" customFormat="1" ht="24" customHeight="1">
      <c r="A20" s="18" t="s">
        <v>35</v>
      </c>
      <c r="B20" s="19" t="s">
        <v>36</v>
      </c>
      <c r="C20" s="20" t="s">
        <v>10</v>
      </c>
      <c r="D20" s="20" t="s">
        <v>10</v>
      </c>
      <c r="E20" s="21" t="s">
        <v>10</v>
      </c>
      <c r="F20" s="21" t="s">
        <v>10</v>
      </c>
      <c r="G20" s="21">
        <v>1374.999</v>
      </c>
      <c r="H20" s="21">
        <v>72</v>
      </c>
      <c r="I20" s="21">
        <v>274</v>
      </c>
      <c r="J20" s="21">
        <v>40</v>
      </c>
      <c r="K20" s="23">
        <v>531</v>
      </c>
      <c r="L20" s="23" t="s">
        <v>10</v>
      </c>
      <c r="M20" s="22"/>
      <c r="N20" s="24"/>
      <c r="O20" s="24"/>
      <c r="P20" s="24"/>
      <c r="Q20" s="24"/>
      <c r="R20" s="24"/>
      <c r="S20" s="24"/>
      <c r="T20" s="24"/>
      <c r="U20" s="24"/>
      <c r="V20" s="24"/>
      <c r="W20" s="24"/>
      <c r="X20" s="24"/>
      <c r="Y20" s="24"/>
      <c r="Z20" s="24"/>
      <c r="AA20" s="24"/>
      <c r="AB20" s="24"/>
      <c r="AC20" s="24"/>
      <c r="AD20" s="24"/>
      <c r="AE20" s="24"/>
      <c r="AF20" s="24"/>
      <c r="AG20" s="24"/>
      <c r="AH20" s="24"/>
    </row>
    <row r="21" spans="1:34" s="25" customFormat="1" ht="24" customHeight="1">
      <c r="A21" s="18" t="s">
        <v>37</v>
      </c>
      <c r="B21" s="19" t="s">
        <v>38</v>
      </c>
      <c r="C21" s="20" t="s">
        <v>10</v>
      </c>
      <c r="D21" s="20" t="s">
        <v>10</v>
      </c>
      <c r="E21" s="21" t="s">
        <v>10</v>
      </c>
      <c r="F21" s="21" t="s">
        <v>10</v>
      </c>
      <c r="G21" s="21" t="s">
        <v>10</v>
      </c>
      <c r="H21" s="21" t="s">
        <v>10</v>
      </c>
      <c r="I21" s="21">
        <v>42</v>
      </c>
      <c r="J21" s="21">
        <f>7+4.6</f>
        <v>11.6</v>
      </c>
      <c r="K21" s="23" t="s">
        <v>10</v>
      </c>
      <c r="L21" s="23" t="s">
        <v>10</v>
      </c>
      <c r="M21" s="22"/>
      <c r="N21" s="24"/>
      <c r="O21" s="24"/>
      <c r="P21" s="24"/>
      <c r="Q21" s="24"/>
      <c r="R21" s="24"/>
      <c r="S21" s="24"/>
      <c r="T21" s="24"/>
      <c r="U21" s="24"/>
      <c r="V21" s="24"/>
      <c r="W21" s="24"/>
      <c r="X21" s="24"/>
      <c r="Y21" s="24"/>
      <c r="Z21" s="24"/>
      <c r="AA21" s="24"/>
      <c r="AB21" s="24"/>
      <c r="AC21" s="24"/>
      <c r="AD21" s="24"/>
      <c r="AE21" s="24"/>
      <c r="AF21" s="24"/>
      <c r="AG21" s="24"/>
      <c r="AH21" s="24"/>
    </row>
    <row r="22" spans="1:34" s="25" customFormat="1" ht="24" customHeight="1">
      <c r="A22" s="18" t="s">
        <v>49</v>
      </c>
      <c r="B22" s="19" t="s">
        <v>50</v>
      </c>
      <c r="C22" s="20" t="s">
        <v>10</v>
      </c>
      <c r="D22" s="20" t="s">
        <v>10</v>
      </c>
      <c r="E22" s="21" t="s">
        <v>10</v>
      </c>
      <c r="F22" s="21" t="s">
        <v>10</v>
      </c>
      <c r="G22" s="21" t="s">
        <v>10</v>
      </c>
      <c r="H22" s="21">
        <v>3</v>
      </c>
      <c r="I22" s="21" t="s">
        <v>10</v>
      </c>
      <c r="J22" s="21">
        <v>19</v>
      </c>
      <c r="K22" s="21">
        <v>2</v>
      </c>
      <c r="L22" s="23" t="s">
        <v>21</v>
      </c>
      <c r="M22" s="22"/>
      <c r="N22" s="24"/>
      <c r="O22" s="24"/>
      <c r="P22" s="24"/>
      <c r="Q22" s="24"/>
      <c r="R22" s="24"/>
      <c r="S22" s="24"/>
      <c r="T22" s="24"/>
      <c r="U22" s="24"/>
      <c r="V22" s="24"/>
      <c r="W22" s="24"/>
      <c r="X22" s="24"/>
      <c r="Y22" s="24"/>
      <c r="Z22" s="24"/>
      <c r="AA22" s="24"/>
      <c r="AB22" s="24"/>
      <c r="AC22" s="24"/>
      <c r="AD22" s="24"/>
      <c r="AE22" s="24"/>
      <c r="AF22" s="24"/>
      <c r="AG22" s="24"/>
      <c r="AH22" s="24"/>
    </row>
    <row r="23" spans="1:34" s="25" customFormat="1" ht="16.5" hidden="1" customHeight="1">
      <c r="A23" s="18"/>
      <c r="B23" s="19"/>
      <c r="C23" s="20"/>
      <c r="D23" s="20"/>
      <c r="E23" s="21"/>
      <c r="F23" s="21"/>
      <c r="G23" s="21"/>
      <c r="H23" s="21"/>
      <c r="I23" s="21"/>
      <c r="J23" s="21"/>
      <c r="K23" s="21"/>
      <c r="L23" s="21"/>
      <c r="M23" s="24"/>
      <c r="N23" s="24"/>
      <c r="O23" s="24"/>
      <c r="P23" s="24"/>
      <c r="Q23" s="24"/>
      <c r="R23" s="24"/>
      <c r="S23" s="24"/>
      <c r="T23" s="24"/>
      <c r="U23" s="24"/>
      <c r="V23" s="24"/>
      <c r="W23" s="24"/>
      <c r="X23" s="24"/>
      <c r="Y23" s="24"/>
      <c r="Z23" s="24"/>
      <c r="AA23" s="24"/>
      <c r="AB23" s="24"/>
      <c r="AC23" s="24"/>
      <c r="AD23" s="24"/>
      <c r="AE23" s="24"/>
      <c r="AF23" s="24"/>
      <c r="AG23" s="24"/>
      <c r="AH23" s="24"/>
    </row>
    <row r="24" spans="1:34" s="28" customFormat="1" ht="18" customHeight="1">
      <c r="A24" s="91" t="s">
        <v>51</v>
      </c>
      <c r="B24" s="92"/>
      <c r="C24" s="26">
        <f>SUM(C6:C22)+1</f>
        <v>1134.2790000000002</v>
      </c>
      <c r="D24" s="26">
        <f>SUM(D6:D22)-1</f>
        <v>1826.38</v>
      </c>
      <c r="E24" s="27">
        <f>SUM(E6:E22)-2</f>
        <v>1611.7670000000001</v>
      </c>
      <c r="F24" s="27">
        <f>SUM(F6:F22)</f>
        <v>1412.2049999999999</v>
      </c>
      <c r="G24" s="27">
        <f>SUM(G6:G22)</f>
        <v>4009.2489999999998</v>
      </c>
      <c r="H24" s="27">
        <f>SUM(H6:H22)</f>
        <v>6101</v>
      </c>
      <c r="I24" s="27">
        <f>SUM(I6:I22)+1</f>
        <v>5548.6</v>
      </c>
      <c r="J24" s="27">
        <f>SUM(J6:J22)</f>
        <v>6329.1</v>
      </c>
      <c r="K24" s="27">
        <f>SUM(K6:K22)</f>
        <v>3480.4630000000002</v>
      </c>
      <c r="L24" s="27">
        <f>SUM(L6:L22)</f>
        <v>132</v>
      </c>
      <c r="M24" s="11"/>
      <c r="N24" s="11"/>
      <c r="O24" s="11"/>
      <c r="P24" s="11"/>
      <c r="Q24" s="11"/>
      <c r="R24" s="11"/>
      <c r="S24" s="11"/>
      <c r="T24" s="11"/>
      <c r="U24" s="11"/>
      <c r="V24" s="11"/>
      <c r="W24" s="11"/>
      <c r="X24" s="11"/>
      <c r="Y24" s="11"/>
      <c r="Z24" s="11"/>
      <c r="AA24" s="11"/>
      <c r="AB24" s="11"/>
      <c r="AC24" s="11"/>
      <c r="AD24" s="11"/>
      <c r="AE24" s="11"/>
      <c r="AF24" s="11"/>
      <c r="AG24" s="11"/>
      <c r="AH24" s="11"/>
    </row>
    <row r="25" spans="1:34" s="7" customFormat="1" ht="24.75" customHeight="1">
      <c r="A25" s="79" t="s">
        <v>52</v>
      </c>
      <c r="B25" s="79"/>
      <c r="C25" s="79"/>
      <c r="D25" s="79"/>
      <c r="E25" s="79"/>
      <c r="F25" s="79"/>
      <c r="G25" s="79"/>
      <c r="H25" s="79"/>
      <c r="I25" s="79"/>
      <c r="J25" s="79"/>
      <c r="K25" s="79"/>
      <c r="L25" s="73"/>
    </row>
    <row r="26" spans="1:34" s="7" customFormat="1" ht="16.5" customHeight="1">
      <c r="A26" s="29"/>
      <c r="B26" s="29"/>
      <c r="C26" s="29"/>
      <c r="D26" s="29"/>
      <c r="E26" s="29"/>
      <c r="F26" s="29"/>
      <c r="G26" s="29"/>
      <c r="H26" s="29"/>
      <c r="I26" s="29"/>
      <c r="J26" s="29"/>
      <c r="K26" s="29"/>
      <c r="L26" s="29"/>
    </row>
    <row r="27" spans="1:34" s="7" customFormat="1" ht="16.5">
      <c r="A27" s="5" t="s">
        <v>92</v>
      </c>
      <c r="B27" s="30"/>
      <c r="E27" s="31"/>
      <c r="F27" s="31"/>
      <c r="N27" s="32"/>
    </row>
    <row r="28" spans="1:34" s="7" customFormat="1" ht="16.5">
      <c r="A28" s="5" t="s">
        <v>90</v>
      </c>
      <c r="B28" s="30"/>
      <c r="E28" s="31"/>
      <c r="F28" s="31"/>
      <c r="N28" s="32"/>
    </row>
    <row r="29" spans="1:34" s="33" customFormat="1" ht="12" customHeight="1">
      <c r="A29" s="7"/>
      <c r="B29" s="7"/>
      <c r="C29" s="7"/>
      <c r="D29" s="9"/>
      <c r="E29" s="9"/>
      <c r="F29" s="7"/>
      <c r="I29" s="10"/>
      <c r="J29" s="10"/>
      <c r="K29" s="10"/>
      <c r="L29" s="10" t="s">
        <v>1</v>
      </c>
    </row>
    <row r="30" spans="1:34" s="38" customFormat="1" ht="27.75" customHeight="1">
      <c r="A30" s="80" t="s">
        <v>53</v>
      </c>
      <c r="B30" s="81"/>
      <c r="C30" s="34" t="s">
        <v>4</v>
      </c>
      <c r="D30" s="35" t="s">
        <v>5</v>
      </c>
      <c r="E30" s="36" t="s">
        <v>6</v>
      </c>
      <c r="F30" s="36" t="s">
        <v>7</v>
      </c>
      <c r="G30" s="36" t="s">
        <v>39</v>
      </c>
      <c r="H30" s="36" t="s">
        <v>85</v>
      </c>
      <c r="I30" s="36" t="s">
        <v>83</v>
      </c>
      <c r="J30" s="36" t="s">
        <v>84</v>
      </c>
      <c r="K30" s="36" t="s">
        <v>87</v>
      </c>
      <c r="L30" s="36" t="s">
        <v>82</v>
      </c>
      <c r="M30" s="37"/>
      <c r="N30" s="37"/>
      <c r="O30" s="37"/>
      <c r="P30" s="37"/>
      <c r="Q30" s="37"/>
      <c r="R30" s="37"/>
      <c r="S30" s="37"/>
      <c r="T30" s="37"/>
      <c r="U30" s="37"/>
      <c r="V30" s="37"/>
      <c r="W30" s="37"/>
      <c r="X30" s="37"/>
      <c r="Y30" s="37"/>
      <c r="Z30" s="37"/>
      <c r="AA30" s="37"/>
      <c r="AB30" s="37"/>
      <c r="AC30" s="37"/>
      <c r="AD30" s="37"/>
      <c r="AE30" s="37"/>
      <c r="AF30" s="37"/>
      <c r="AG30" s="37"/>
      <c r="AH30" s="37"/>
    </row>
    <row r="31" spans="1:34" s="28" customFormat="1" ht="16.5" customHeight="1">
      <c r="A31" s="82" t="s">
        <v>40</v>
      </c>
      <c r="B31" s="83"/>
      <c r="C31" s="39">
        <f>C32+C40+C62</f>
        <v>1133.704</v>
      </c>
      <c r="D31" s="39">
        <f>D32+D40+D62</f>
        <v>1825.7029999999997</v>
      </c>
      <c r="E31" s="40">
        <f>E32+E40+E62</f>
        <v>1612.22</v>
      </c>
      <c r="F31" s="40">
        <f>F32+F40+F62+1</f>
        <v>1412.15</v>
      </c>
      <c r="G31" s="40">
        <f t="shared" ref="G31:L31" si="0">G32+G40+G62</f>
        <v>4009.1</v>
      </c>
      <c r="H31" s="40">
        <f t="shared" si="0"/>
        <v>6100.9639999999999</v>
      </c>
      <c r="I31" s="40">
        <f t="shared" si="0"/>
        <v>5548.9219999999996</v>
      </c>
      <c r="J31" s="40">
        <f>J32+J40+J62</f>
        <v>6329</v>
      </c>
      <c r="K31" s="40">
        <f t="shared" si="0"/>
        <v>3480.3</v>
      </c>
      <c r="L31" s="40">
        <f t="shared" si="0"/>
        <v>132.26670000000001</v>
      </c>
      <c r="M31" s="11"/>
      <c r="N31" s="41"/>
      <c r="O31" s="41"/>
      <c r="P31" s="11"/>
      <c r="Q31" s="11"/>
      <c r="R31" s="11"/>
      <c r="S31" s="11"/>
      <c r="T31" s="11"/>
      <c r="U31" s="11"/>
      <c r="V31" s="11"/>
      <c r="W31" s="11"/>
      <c r="X31" s="11"/>
      <c r="Y31" s="11"/>
      <c r="Z31" s="11"/>
      <c r="AA31" s="11"/>
      <c r="AB31" s="11"/>
      <c r="AC31" s="11"/>
      <c r="AD31" s="11"/>
      <c r="AE31" s="11"/>
      <c r="AF31" s="11"/>
      <c r="AG31" s="11"/>
      <c r="AH31" s="11"/>
    </row>
    <row r="32" spans="1:34" s="28" customFormat="1" ht="16.5" customHeight="1">
      <c r="A32" s="84" t="s">
        <v>54</v>
      </c>
      <c r="B32" s="85"/>
      <c r="C32" s="42">
        <v>13.042000000000002</v>
      </c>
      <c r="D32" s="43">
        <f t="shared" ref="D32:G32" si="1">D33+D38</f>
        <v>243.16899999999998</v>
      </c>
      <c r="E32" s="44">
        <f t="shared" si="1"/>
        <v>296.18</v>
      </c>
      <c r="F32" s="44">
        <f t="shared" si="1"/>
        <v>381.5</v>
      </c>
      <c r="G32" s="44">
        <f t="shared" si="1"/>
        <v>947.1</v>
      </c>
      <c r="H32" s="44">
        <v>318.47099999999995</v>
      </c>
      <c r="I32" s="45">
        <v>878.52699999999993</v>
      </c>
      <c r="J32" s="45">
        <f>J33+J38</f>
        <v>1079</v>
      </c>
      <c r="K32" s="45">
        <f>K33+K38</f>
        <v>2161.1</v>
      </c>
      <c r="L32" s="45">
        <f>L33+L38</f>
        <v>60</v>
      </c>
      <c r="M32" s="11"/>
      <c r="N32" s="41"/>
      <c r="O32" s="41"/>
      <c r="P32" s="41"/>
      <c r="Q32" s="11"/>
      <c r="R32" s="11"/>
      <c r="S32" s="11"/>
      <c r="T32" s="11"/>
      <c r="U32" s="11"/>
      <c r="V32" s="11"/>
      <c r="W32" s="11"/>
      <c r="X32" s="11"/>
      <c r="Y32" s="11"/>
      <c r="Z32" s="11"/>
      <c r="AA32" s="11"/>
      <c r="AB32" s="11"/>
      <c r="AC32" s="11"/>
      <c r="AD32" s="11"/>
      <c r="AE32" s="11"/>
      <c r="AF32" s="11"/>
      <c r="AG32" s="11"/>
      <c r="AH32" s="11"/>
    </row>
    <row r="33" spans="1:34" s="28" customFormat="1" ht="16.5" customHeight="1">
      <c r="A33" s="46" t="s">
        <v>55</v>
      </c>
      <c r="B33" s="47"/>
      <c r="C33" s="48">
        <v>13.042000000000002</v>
      </c>
      <c r="D33" s="49">
        <v>148.74799999999999</v>
      </c>
      <c r="E33" s="50">
        <f>E34+E36</f>
        <v>283.47000000000003</v>
      </c>
      <c r="F33" s="50">
        <f>F34</f>
        <v>356.8</v>
      </c>
      <c r="G33" s="50">
        <v>881.1</v>
      </c>
      <c r="H33" s="50">
        <v>290.45799999999997</v>
      </c>
      <c r="I33" s="50">
        <v>848.26099999999997</v>
      </c>
      <c r="J33" s="50">
        <f>J34+J36+J37</f>
        <v>876</v>
      </c>
      <c r="K33" s="50">
        <f>K34+K36</f>
        <v>2085.1</v>
      </c>
      <c r="L33" s="50">
        <f>L34+L36</f>
        <v>44</v>
      </c>
      <c r="M33" s="11"/>
      <c r="N33" s="41"/>
      <c r="O33" s="41"/>
      <c r="P33" s="11"/>
      <c r="Q33" s="11"/>
      <c r="R33" s="11"/>
      <c r="S33" s="11"/>
      <c r="T33" s="11"/>
      <c r="U33" s="11"/>
      <c r="V33" s="11"/>
      <c r="W33" s="11"/>
      <c r="X33" s="11"/>
      <c r="Y33" s="11"/>
      <c r="Z33" s="11"/>
      <c r="AA33" s="11"/>
      <c r="AB33" s="11"/>
      <c r="AC33" s="11"/>
      <c r="AD33" s="11"/>
      <c r="AE33" s="11"/>
      <c r="AF33" s="11"/>
      <c r="AG33" s="11"/>
      <c r="AH33" s="11"/>
    </row>
    <row r="34" spans="1:34" s="28" customFormat="1" ht="16.5" customHeight="1">
      <c r="A34" s="46" t="s">
        <v>56</v>
      </c>
      <c r="B34" s="47"/>
      <c r="C34" s="48">
        <v>13.042000000000002</v>
      </c>
      <c r="D34" s="49">
        <v>148.74799999999999</v>
      </c>
      <c r="E34" s="50">
        <v>282.3</v>
      </c>
      <c r="F34" s="50">
        <v>356.8</v>
      </c>
      <c r="G34" s="50">
        <v>94</v>
      </c>
      <c r="H34" s="50">
        <v>183.214</v>
      </c>
      <c r="I34" s="50">
        <v>728.26099999999997</v>
      </c>
      <c r="J34" s="50">
        <v>735</v>
      </c>
      <c r="K34" s="50">
        <f>2+27+8+K35+0.2+12+1+78+20+1+1+1151</f>
        <v>1970.2</v>
      </c>
      <c r="L34" s="50">
        <f>6+L35</f>
        <v>38</v>
      </c>
      <c r="M34" s="11"/>
      <c r="N34" s="41"/>
      <c r="O34" s="41"/>
      <c r="P34" s="11"/>
      <c r="Q34" s="11"/>
      <c r="R34" s="11"/>
      <c r="S34" s="11"/>
      <c r="T34" s="11"/>
      <c r="U34" s="11"/>
      <c r="V34" s="11"/>
      <c r="W34" s="11"/>
      <c r="X34" s="11"/>
      <c r="Y34" s="11"/>
      <c r="Z34" s="11"/>
      <c r="AA34" s="11"/>
      <c r="AB34" s="11"/>
      <c r="AC34" s="11"/>
      <c r="AD34" s="11"/>
      <c r="AE34" s="11"/>
      <c r="AF34" s="11"/>
      <c r="AG34" s="11"/>
      <c r="AH34" s="11"/>
    </row>
    <row r="35" spans="1:34" s="28" customFormat="1" ht="16.5" customHeight="1">
      <c r="A35" s="46" t="s">
        <v>57</v>
      </c>
      <c r="B35" s="47"/>
      <c r="C35" s="48">
        <v>1.9730000000000001</v>
      </c>
      <c r="D35" s="49">
        <v>65.108999999999995</v>
      </c>
      <c r="E35" s="50">
        <v>150.26</v>
      </c>
      <c r="F35" s="50">
        <v>288.3</v>
      </c>
      <c r="G35" s="50">
        <v>10.1</v>
      </c>
      <c r="H35" s="50">
        <v>43.88</v>
      </c>
      <c r="I35" s="50">
        <v>184</v>
      </c>
      <c r="J35" s="50">
        <v>214</v>
      </c>
      <c r="K35" s="50">
        <f>543+64+62</f>
        <v>669</v>
      </c>
      <c r="L35" s="50">
        <v>32</v>
      </c>
      <c r="M35" s="11"/>
      <c r="N35" s="41"/>
      <c r="O35" s="41"/>
      <c r="P35" s="11"/>
      <c r="Q35" s="11"/>
      <c r="R35" s="11"/>
      <c r="S35" s="11"/>
      <c r="T35" s="11"/>
      <c r="U35" s="11"/>
      <c r="V35" s="11"/>
      <c r="W35" s="11"/>
      <c r="X35" s="11"/>
      <c r="Y35" s="11"/>
      <c r="Z35" s="11"/>
      <c r="AA35" s="11"/>
      <c r="AB35" s="11"/>
      <c r="AC35" s="11"/>
      <c r="AD35" s="11"/>
      <c r="AE35" s="11"/>
      <c r="AF35" s="11"/>
      <c r="AG35" s="11"/>
      <c r="AH35" s="11"/>
    </row>
    <row r="36" spans="1:34" s="28" customFormat="1" ht="16.5" customHeight="1">
      <c r="A36" s="46" t="s">
        <v>58</v>
      </c>
      <c r="B36" s="47"/>
      <c r="C36" s="51">
        <v>0</v>
      </c>
      <c r="D36" s="51">
        <v>0</v>
      </c>
      <c r="E36" s="52">
        <v>1.17</v>
      </c>
      <c r="F36" s="53">
        <v>0</v>
      </c>
      <c r="G36" s="50">
        <v>787</v>
      </c>
      <c r="H36" s="50">
        <v>61.248999999999995</v>
      </c>
      <c r="I36" s="53">
        <v>0</v>
      </c>
      <c r="J36" s="50">
        <v>125</v>
      </c>
      <c r="K36" s="50">
        <v>114.9</v>
      </c>
      <c r="L36" s="50">
        <v>6</v>
      </c>
      <c r="M36" s="11"/>
      <c r="N36" s="41"/>
      <c r="O36" s="41"/>
      <c r="P36" s="11"/>
      <c r="Q36" s="11"/>
      <c r="R36" s="11"/>
      <c r="S36" s="11"/>
      <c r="T36" s="11"/>
      <c r="U36" s="11"/>
      <c r="V36" s="11"/>
      <c r="W36" s="11"/>
      <c r="X36" s="11"/>
      <c r="Y36" s="11"/>
      <c r="Z36" s="11"/>
      <c r="AA36" s="11"/>
      <c r="AB36" s="11"/>
      <c r="AC36" s="11"/>
      <c r="AD36" s="11"/>
      <c r="AE36" s="11"/>
      <c r="AF36" s="11"/>
      <c r="AG36" s="11"/>
      <c r="AH36" s="11"/>
    </row>
    <row r="37" spans="1:34" s="28" customFormat="1" ht="16.5" customHeight="1">
      <c r="A37" s="46" t="s">
        <v>59</v>
      </c>
      <c r="B37" s="47"/>
      <c r="C37" s="54" t="s">
        <v>10</v>
      </c>
      <c r="D37" s="51" t="s">
        <v>10</v>
      </c>
      <c r="E37" s="53" t="s">
        <v>10</v>
      </c>
      <c r="F37" s="53" t="s">
        <v>10</v>
      </c>
      <c r="G37" s="53" t="s">
        <v>10</v>
      </c>
      <c r="H37" s="16">
        <v>46</v>
      </c>
      <c r="I37" s="16">
        <v>120</v>
      </c>
      <c r="J37" s="16">
        <v>16</v>
      </c>
      <c r="K37" s="53">
        <v>0</v>
      </c>
      <c r="L37" s="53">
        <v>0</v>
      </c>
      <c r="M37" s="11"/>
      <c r="N37" s="41"/>
      <c r="O37" s="41"/>
      <c r="P37" s="11"/>
      <c r="Q37" s="11"/>
      <c r="R37" s="11"/>
      <c r="S37" s="11"/>
      <c r="T37" s="11"/>
      <c r="U37" s="11"/>
      <c r="V37" s="11"/>
      <c r="W37" s="11"/>
      <c r="X37" s="11"/>
      <c r="Y37" s="11"/>
      <c r="Z37" s="11"/>
      <c r="AA37" s="11"/>
      <c r="AB37" s="11"/>
      <c r="AC37" s="11"/>
      <c r="AD37" s="11"/>
      <c r="AE37" s="11"/>
      <c r="AF37" s="11"/>
      <c r="AG37" s="11"/>
      <c r="AH37" s="11"/>
    </row>
    <row r="38" spans="1:34" s="28" customFormat="1" ht="16.5" customHeight="1">
      <c r="A38" s="46" t="s">
        <v>60</v>
      </c>
      <c r="B38" s="47"/>
      <c r="C38" s="51" t="s">
        <v>10</v>
      </c>
      <c r="D38" s="49">
        <v>94.421000000000006</v>
      </c>
      <c r="E38" s="50">
        <f>E39</f>
        <v>12.71</v>
      </c>
      <c r="F38" s="50">
        <f>F39</f>
        <v>24.7</v>
      </c>
      <c r="G38" s="50">
        <v>66</v>
      </c>
      <c r="H38" s="50">
        <v>28.012999999999998</v>
      </c>
      <c r="I38" s="50">
        <v>30.265999999999998</v>
      </c>
      <c r="J38" s="50">
        <v>203</v>
      </c>
      <c r="K38" s="50">
        <f>24+35+K39+1</f>
        <v>76</v>
      </c>
      <c r="L38" s="58">
        <f>14+L39</f>
        <v>16</v>
      </c>
      <c r="M38" s="11"/>
      <c r="N38" s="41"/>
      <c r="O38" s="41"/>
      <c r="P38" s="11"/>
      <c r="Q38" s="11"/>
      <c r="R38" s="11"/>
      <c r="S38" s="11"/>
      <c r="T38" s="11"/>
      <c r="U38" s="11"/>
      <c r="V38" s="11"/>
      <c r="W38" s="11"/>
      <c r="X38" s="11"/>
      <c r="Y38" s="11"/>
      <c r="Z38" s="11"/>
      <c r="AA38" s="11"/>
      <c r="AB38" s="11"/>
      <c r="AC38" s="11"/>
      <c r="AD38" s="11"/>
      <c r="AE38" s="11"/>
      <c r="AF38" s="11"/>
      <c r="AG38" s="11"/>
      <c r="AH38" s="11"/>
    </row>
    <row r="39" spans="1:34" s="28" customFormat="1" ht="16.5" customHeight="1">
      <c r="A39" s="46" t="s">
        <v>61</v>
      </c>
      <c r="B39" s="47"/>
      <c r="C39" s="51" t="s">
        <v>10</v>
      </c>
      <c r="D39" s="49">
        <v>94.421000000000006</v>
      </c>
      <c r="E39" s="50">
        <v>12.71</v>
      </c>
      <c r="F39" s="50">
        <v>24.7</v>
      </c>
      <c r="G39" s="50">
        <v>56</v>
      </c>
      <c r="H39" s="50">
        <v>25.18</v>
      </c>
      <c r="I39" s="50">
        <v>6.266</v>
      </c>
      <c r="J39" s="50">
        <v>108</v>
      </c>
      <c r="K39" s="50">
        <f>14+2</f>
        <v>16</v>
      </c>
      <c r="L39" s="50">
        <v>2</v>
      </c>
      <c r="M39" s="11"/>
      <c r="N39" s="41"/>
      <c r="O39" s="41"/>
      <c r="P39" s="11"/>
      <c r="Q39" s="11"/>
      <c r="R39" s="11"/>
      <c r="S39" s="11"/>
      <c r="T39" s="11"/>
      <c r="U39" s="11"/>
      <c r="V39" s="11"/>
      <c r="W39" s="11"/>
      <c r="X39" s="11"/>
      <c r="Y39" s="11"/>
      <c r="Z39" s="11"/>
      <c r="AA39" s="11"/>
      <c r="AB39" s="11"/>
      <c r="AC39" s="11"/>
      <c r="AD39" s="11"/>
      <c r="AE39" s="11"/>
      <c r="AF39" s="11"/>
      <c r="AG39" s="11"/>
      <c r="AH39" s="11"/>
    </row>
    <row r="40" spans="1:34" s="28" customFormat="1" ht="16.5" customHeight="1">
      <c r="A40" s="55" t="s">
        <v>62</v>
      </c>
      <c r="B40" s="47"/>
      <c r="C40" s="42">
        <f t="shared" ref="C40:G40" si="2">C41+C50</f>
        <v>1005.755</v>
      </c>
      <c r="D40" s="42">
        <f t="shared" si="2"/>
        <v>1551.723</v>
      </c>
      <c r="E40" s="45">
        <f t="shared" si="2"/>
        <v>1316.04</v>
      </c>
      <c r="F40" s="45">
        <f t="shared" si="2"/>
        <v>1029.6500000000001</v>
      </c>
      <c r="G40" s="45">
        <f t="shared" si="2"/>
        <v>3062</v>
      </c>
      <c r="H40" s="45">
        <v>5694.4930000000004</v>
      </c>
      <c r="I40" s="45">
        <v>4670.3949999999995</v>
      </c>
      <c r="J40" s="45">
        <f>J41+J50</f>
        <v>5242</v>
      </c>
      <c r="K40" s="45">
        <f>K41+K50+34</f>
        <v>1319.2</v>
      </c>
      <c r="L40" s="45">
        <f>0.2667+L41+L50</f>
        <v>72.2667</v>
      </c>
      <c r="M40" s="11"/>
      <c r="N40" s="41"/>
      <c r="O40" s="41"/>
      <c r="P40" s="11"/>
      <c r="Q40" s="11"/>
      <c r="R40" s="11"/>
      <c r="S40" s="11"/>
      <c r="T40" s="11"/>
      <c r="U40" s="11"/>
      <c r="V40" s="11"/>
      <c r="W40" s="11"/>
      <c r="X40" s="11"/>
      <c r="Y40" s="11"/>
      <c r="Z40" s="11"/>
      <c r="AA40" s="11"/>
      <c r="AB40" s="11"/>
      <c r="AC40" s="11"/>
      <c r="AD40" s="11"/>
      <c r="AE40" s="11"/>
      <c r="AF40" s="11"/>
      <c r="AG40" s="11"/>
      <c r="AH40" s="11"/>
    </row>
    <row r="41" spans="1:34" s="28" customFormat="1" ht="16.5" customHeight="1">
      <c r="A41" s="46" t="s">
        <v>63</v>
      </c>
      <c r="B41" s="47"/>
      <c r="C41" s="48">
        <f t="shared" ref="C41:G41" si="3">C42+C43+C44+C45+C46+C47+C48+C49</f>
        <v>862.04899999999998</v>
      </c>
      <c r="D41" s="48">
        <f t="shared" si="3"/>
        <v>1186.0229999999999</v>
      </c>
      <c r="E41" s="50">
        <f t="shared" si="3"/>
        <v>589.54000000000008</v>
      </c>
      <c r="F41" s="50">
        <f t="shared" si="3"/>
        <v>669.3</v>
      </c>
      <c r="G41" s="50">
        <f t="shared" si="3"/>
        <v>1288.0000000000002</v>
      </c>
      <c r="H41" s="50">
        <v>4502.7430000000004</v>
      </c>
      <c r="I41" s="50">
        <v>3255.1949999999997</v>
      </c>
      <c r="J41" s="50">
        <f>SUM(J42:J49)</f>
        <v>4444</v>
      </c>
      <c r="K41" s="50">
        <f>K42+K43+K44+K45+K46+K47+K48+K49</f>
        <v>950</v>
      </c>
      <c r="L41" s="50">
        <f>L42+L43+L44+L45+L46+L47+L48+L49</f>
        <v>55</v>
      </c>
      <c r="M41" s="11"/>
      <c r="N41" s="41"/>
      <c r="O41" s="41"/>
      <c r="P41" s="11"/>
      <c r="Q41" s="11"/>
      <c r="R41" s="11"/>
      <c r="S41" s="11"/>
      <c r="T41" s="11"/>
      <c r="U41" s="11"/>
      <c r="V41" s="11"/>
      <c r="W41" s="11"/>
      <c r="X41" s="11"/>
      <c r="Y41" s="11"/>
      <c r="Z41" s="11"/>
      <c r="AA41" s="11"/>
      <c r="AB41" s="11"/>
      <c r="AC41" s="11"/>
      <c r="AD41" s="11"/>
      <c r="AE41" s="11"/>
      <c r="AF41" s="11"/>
      <c r="AG41" s="11"/>
      <c r="AH41" s="11"/>
    </row>
    <row r="42" spans="1:34" s="28" customFormat="1" ht="16.5" customHeight="1">
      <c r="A42" s="46" t="s">
        <v>64</v>
      </c>
      <c r="B42" s="47"/>
      <c r="C42" s="56">
        <v>0</v>
      </c>
      <c r="D42" s="56">
        <v>0</v>
      </c>
      <c r="E42" s="50">
        <v>4.47</v>
      </c>
      <c r="F42" s="57">
        <v>0</v>
      </c>
      <c r="G42" s="57">
        <v>0</v>
      </c>
      <c r="H42" s="57">
        <v>0</v>
      </c>
      <c r="I42" s="57">
        <v>0</v>
      </c>
      <c r="J42" s="50">
        <v>1</v>
      </c>
      <c r="K42" s="57">
        <v>0</v>
      </c>
      <c r="L42" s="57">
        <v>0</v>
      </c>
      <c r="M42" s="11"/>
      <c r="N42" s="41"/>
      <c r="O42" s="41"/>
      <c r="P42" s="11"/>
      <c r="Q42" s="11"/>
      <c r="R42" s="11"/>
      <c r="S42" s="11"/>
      <c r="T42" s="11"/>
      <c r="U42" s="11"/>
      <c r="V42" s="11"/>
      <c r="W42" s="11"/>
      <c r="X42" s="11"/>
      <c r="Y42" s="11"/>
      <c r="Z42" s="11"/>
      <c r="AA42" s="11"/>
      <c r="AB42" s="11"/>
      <c r="AC42" s="11"/>
      <c r="AD42" s="11"/>
      <c r="AE42" s="11"/>
      <c r="AF42" s="11"/>
      <c r="AG42" s="11"/>
      <c r="AH42" s="11"/>
    </row>
    <row r="43" spans="1:34" s="28" customFormat="1" ht="16.5" customHeight="1">
      <c r="A43" s="46" t="s">
        <v>65</v>
      </c>
      <c r="B43" s="47"/>
      <c r="C43" s="56">
        <v>0</v>
      </c>
      <c r="D43" s="56">
        <v>0</v>
      </c>
      <c r="E43" s="57">
        <v>0</v>
      </c>
      <c r="F43" s="57">
        <v>0</v>
      </c>
      <c r="G43" s="57">
        <v>0</v>
      </c>
      <c r="H43" s="50">
        <v>39</v>
      </c>
      <c r="I43" s="50">
        <v>6.0620000000000003</v>
      </c>
      <c r="J43" s="50">
        <v>498</v>
      </c>
      <c r="K43" s="50">
        <f>124+3+3</f>
        <v>130</v>
      </c>
      <c r="L43" s="57">
        <v>0</v>
      </c>
      <c r="M43" s="11"/>
      <c r="N43" s="41"/>
      <c r="O43" s="41"/>
      <c r="P43" s="11"/>
      <c r="Q43" s="11"/>
      <c r="R43" s="11"/>
      <c r="S43" s="11"/>
      <c r="T43" s="11"/>
      <c r="U43" s="11"/>
      <c r="V43" s="11"/>
      <c r="W43" s="11"/>
      <c r="X43" s="11"/>
      <c r="Y43" s="11"/>
      <c r="Z43" s="11"/>
      <c r="AA43" s="11"/>
      <c r="AB43" s="11"/>
      <c r="AC43" s="11"/>
      <c r="AD43" s="11"/>
      <c r="AE43" s="11"/>
      <c r="AF43" s="11"/>
      <c r="AG43" s="11"/>
      <c r="AH43" s="11"/>
    </row>
    <row r="44" spans="1:34" s="28" customFormat="1" ht="16.5" customHeight="1">
      <c r="A44" s="46" t="s">
        <v>66</v>
      </c>
      <c r="B44" s="47"/>
      <c r="C44" s="48">
        <v>291.45299999999997</v>
      </c>
      <c r="D44" s="49">
        <v>267.36399999999998</v>
      </c>
      <c r="E44" s="50">
        <v>234.77</v>
      </c>
      <c r="F44" s="50">
        <v>95</v>
      </c>
      <c r="G44" s="50">
        <v>71.3</v>
      </c>
      <c r="H44" s="50">
        <v>1182.8969999999999</v>
      </c>
      <c r="I44" s="50">
        <v>151</v>
      </c>
      <c r="J44" s="50">
        <v>897</v>
      </c>
      <c r="K44" s="50">
        <f>50+1+167</f>
        <v>218</v>
      </c>
      <c r="L44" s="57">
        <v>0</v>
      </c>
      <c r="M44" s="11"/>
      <c r="N44" s="41"/>
      <c r="O44" s="41"/>
      <c r="P44" s="11"/>
      <c r="Q44" s="11"/>
      <c r="R44" s="11"/>
      <c r="S44" s="11"/>
      <c r="T44" s="11"/>
      <c r="U44" s="11"/>
      <c r="V44" s="11"/>
      <c r="W44" s="11"/>
      <c r="X44" s="11"/>
      <c r="Y44" s="11"/>
      <c r="Z44" s="11"/>
      <c r="AA44" s="11"/>
      <c r="AB44" s="11"/>
      <c r="AC44" s="11"/>
      <c r="AD44" s="11"/>
      <c r="AE44" s="11"/>
      <c r="AF44" s="11"/>
      <c r="AG44" s="11"/>
      <c r="AH44" s="11"/>
    </row>
    <row r="45" spans="1:34" s="28" customFormat="1" ht="16.5" customHeight="1">
      <c r="A45" s="46" t="s">
        <v>67</v>
      </c>
      <c r="B45" s="47"/>
      <c r="C45" s="48">
        <v>269.738</v>
      </c>
      <c r="D45" s="49">
        <v>146.17500000000001</v>
      </c>
      <c r="E45" s="50">
        <v>9.6</v>
      </c>
      <c r="F45" s="50">
        <v>9</v>
      </c>
      <c r="G45" s="50">
        <v>9</v>
      </c>
      <c r="H45" s="50">
        <v>671</v>
      </c>
      <c r="I45" s="50">
        <v>78</v>
      </c>
      <c r="J45" s="50">
        <v>16</v>
      </c>
      <c r="K45" s="58">
        <v>6</v>
      </c>
      <c r="L45" s="57">
        <v>0</v>
      </c>
      <c r="M45" s="11"/>
      <c r="N45" s="41"/>
      <c r="O45" s="41"/>
      <c r="P45" s="11"/>
      <c r="Q45" s="11"/>
      <c r="R45" s="11"/>
      <c r="S45" s="11"/>
      <c r="T45" s="11"/>
      <c r="U45" s="11"/>
      <c r="V45" s="11"/>
      <c r="W45" s="11"/>
      <c r="X45" s="11"/>
      <c r="Y45" s="11"/>
      <c r="Z45" s="11"/>
      <c r="AA45" s="11"/>
      <c r="AB45" s="11"/>
      <c r="AC45" s="11"/>
      <c r="AD45" s="11"/>
      <c r="AE45" s="11"/>
      <c r="AF45" s="11"/>
      <c r="AG45" s="11"/>
      <c r="AH45" s="11"/>
    </row>
    <row r="46" spans="1:34" s="28" customFormat="1" ht="16.5" customHeight="1">
      <c r="A46" s="46" t="s">
        <v>68</v>
      </c>
      <c r="B46" s="47"/>
      <c r="C46" s="48">
        <v>5.508</v>
      </c>
      <c r="D46" s="49">
        <v>127.434</v>
      </c>
      <c r="E46" s="50">
        <v>139.93</v>
      </c>
      <c r="F46" s="50">
        <v>86</v>
      </c>
      <c r="G46" s="50">
        <v>98.1</v>
      </c>
      <c r="H46" s="50">
        <v>352.358</v>
      </c>
      <c r="I46" s="50">
        <v>55</v>
      </c>
      <c r="J46" s="50">
        <v>72</v>
      </c>
      <c r="K46" s="58">
        <f>3+10</f>
        <v>13</v>
      </c>
      <c r="L46" s="57">
        <v>0</v>
      </c>
      <c r="M46" s="11"/>
      <c r="N46" s="41"/>
      <c r="O46" s="41"/>
      <c r="P46" s="11"/>
      <c r="Q46" s="11"/>
      <c r="R46" s="11"/>
      <c r="S46" s="11"/>
      <c r="T46" s="11"/>
      <c r="U46" s="11"/>
      <c r="V46" s="11"/>
      <c r="W46" s="11"/>
      <c r="X46" s="11"/>
      <c r="Y46" s="11"/>
      <c r="Z46" s="11"/>
      <c r="AA46" s="11"/>
      <c r="AB46" s="11"/>
      <c r="AC46" s="11"/>
      <c r="AD46" s="11"/>
      <c r="AE46" s="11"/>
      <c r="AF46" s="11"/>
      <c r="AG46" s="11"/>
      <c r="AH46" s="11"/>
    </row>
    <row r="47" spans="1:34" s="28" customFormat="1" ht="16.5" customHeight="1">
      <c r="A47" s="46" t="s">
        <v>69</v>
      </c>
      <c r="B47" s="47"/>
      <c r="C47" s="48">
        <v>187.185</v>
      </c>
      <c r="D47" s="49">
        <v>175.42099999999999</v>
      </c>
      <c r="E47" s="50">
        <v>166.91</v>
      </c>
      <c r="F47" s="50">
        <v>209.9</v>
      </c>
      <c r="G47" s="50">
        <v>109</v>
      </c>
      <c r="H47" s="16">
        <v>77</v>
      </c>
      <c r="I47" s="50">
        <v>5</v>
      </c>
      <c r="J47" s="50">
        <v>157</v>
      </c>
      <c r="K47" s="50">
        <f>8+48+13</f>
        <v>69</v>
      </c>
      <c r="L47" s="50">
        <v>3</v>
      </c>
      <c r="M47" s="11"/>
      <c r="N47" s="41"/>
      <c r="O47" s="41"/>
      <c r="P47" s="11"/>
      <c r="Q47" s="11"/>
      <c r="R47" s="11"/>
      <c r="S47" s="11"/>
      <c r="T47" s="11"/>
      <c r="U47" s="11"/>
      <c r="V47" s="11"/>
      <c r="W47" s="11"/>
      <c r="X47" s="11"/>
      <c r="Y47" s="11"/>
      <c r="Z47" s="11"/>
      <c r="AA47" s="11"/>
      <c r="AB47" s="11"/>
      <c r="AC47" s="11"/>
      <c r="AD47" s="11"/>
      <c r="AE47" s="11"/>
      <c r="AF47" s="11"/>
      <c r="AG47" s="11"/>
      <c r="AH47" s="11"/>
    </row>
    <row r="48" spans="1:34" s="28" customFormat="1" ht="16.5" customHeight="1">
      <c r="A48" s="46" t="s">
        <v>70</v>
      </c>
      <c r="B48" s="47"/>
      <c r="C48" s="48">
        <v>13.68</v>
      </c>
      <c r="D48" s="49">
        <v>35.116</v>
      </c>
      <c r="E48" s="50">
        <v>20.440000000000001</v>
      </c>
      <c r="F48" s="50">
        <v>70.400000000000006</v>
      </c>
      <c r="G48" s="50">
        <v>325.3</v>
      </c>
      <c r="H48" s="50">
        <v>77.007999999999996</v>
      </c>
      <c r="I48" s="50">
        <v>77</v>
      </c>
      <c r="J48" s="50">
        <v>47</v>
      </c>
      <c r="K48" s="50">
        <f>27+5+14</f>
        <v>46</v>
      </c>
      <c r="L48" s="57">
        <v>0</v>
      </c>
      <c r="M48" s="11"/>
      <c r="N48" s="41"/>
      <c r="O48" s="41"/>
      <c r="P48" s="11"/>
      <c r="Q48" s="11"/>
      <c r="R48" s="11"/>
      <c r="S48" s="11"/>
      <c r="T48" s="11"/>
      <c r="U48" s="11"/>
      <c r="V48" s="11"/>
      <c r="W48" s="11"/>
      <c r="X48" s="11"/>
      <c r="Y48" s="11"/>
      <c r="Z48" s="11"/>
      <c r="AA48" s="11"/>
      <c r="AB48" s="11"/>
      <c r="AC48" s="11"/>
      <c r="AD48" s="11"/>
      <c r="AE48" s="11"/>
      <c r="AF48" s="11"/>
      <c r="AG48" s="11"/>
      <c r="AH48" s="11"/>
    </row>
    <row r="49" spans="1:34" s="28" customFormat="1" ht="16.5" customHeight="1">
      <c r="A49" s="46" t="s">
        <v>71</v>
      </c>
      <c r="B49" s="47"/>
      <c r="C49" s="48">
        <v>94.485000000000014</v>
      </c>
      <c r="D49" s="48">
        <v>434.51299999999998</v>
      </c>
      <c r="E49" s="50">
        <v>13.420000000000041</v>
      </c>
      <c r="F49" s="50">
        <v>198.99999999999997</v>
      </c>
      <c r="G49" s="50">
        <v>675.30000000000018</v>
      </c>
      <c r="H49" s="50">
        <v>2103.48</v>
      </c>
      <c r="I49" s="50">
        <v>2883.1329999999998</v>
      </c>
      <c r="J49" s="50">
        <v>2756</v>
      </c>
      <c r="K49" s="50">
        <f>96+371+1</f>
        <v>468</v>
      </c>
      <c r="L49" s="50">
        <v>52</v>
      </c>
      <c r="M49" s="11"/>
      <c r="N49" s="41"/>
      <c r="O49" s="41"/>
      <c r="P49" s="11"/>
      <c r="Q49" s="11"/>
      <c r="R49" s="11"/>
      <c r="S49" s="11"/>
      <c r="T49" s="11"/>
      <c r="U49" s="11"/>
      <c r="V49" s="11"/>
      <c r="W49" s="11"/>
      <c r="X49" s="11"/>
      <c r="Y49" s="11"/>
      <c r="Z49" s="11"/>
      <c r="AA49" s="11"/>
      <c r="AB49" s="11"/>
      <c r="AC49" s="11"/>
      <c r="AD49" s="11"/>
      <c r="AE49" s="11"/>
      <c r="AF49" s="11"/>
      <c r="AG49" s="11"/>
      <c r="AH49" s="11"/>
    </row>
    <row r="50" spans="1:34" s="28" customFormat="1" ht="16.5" customHeight="1">
      <c r="A50" s="46" t="s">
        <v>72</v>
      </c>
      <c r="B50" s="47"/>
      <c r="C50" s="48">
        <v>143.70599999999999</v>
      </c>
      <c r="D50" s="49">
        <f t="shared" ref="D50:G50" si="4">D51+D61</f>
        <v>365.7</v>
      </c>
      <c r="E50" s="59">
        <f t="shared" si="4"/>
        <v>726.5</v>
      </c>
      <c r="F50" s="59">
        <f t="shared" si="4"/>
        <v>360.35</v>
      </c>
      <c r="G50" s="59">
        <f t="shared" si="4"/>
        <v>1774</v>
      </c>
      <c r="H50" s="59">
        <v>1191.75</v>
      </c>
      <c r="I50" s="59">
        <v>1415.2</v>
      </c>
      <c r="J50" s="50">
        <f>J51+J61</f>
        <v>798</v>
      </c>
      <c r="K50" s="50">
        <f>K51+K61+14</f>
        <v>335.2</v>
      </c>
      <c r="L50" s="50">
        <f>L51+L61</f>
        <v>17</v>
      </c>
      <c r="M50" s="11"/>
      <c r="N50" s="41"/>
      <c r="O50" s="41"/>
      <c r="P50" s="11"/>
      <c r="Q50" s="11"/>
      <c r="R50" s="11"/>
      <c r="S50" s="11"/>
      <c r="T50" s="11"/>
      <c r="U50" s="11"/>
      <c r="V50" s="11"/>
      <c r="W50" s="11"/>
      <c r="X50" s="11"/>
      <c r="Y50" s="11"/>
      <c r="Z50" s="11"/>
      <c r="AA50" s="11"/>
      <c r="AB50" s="11"/>
      <c r="AC50" s="11"/>
      <c r="AD50" s="11"/>
      <c r="AE50" s="11"/>
      <c r="AF50" s="11"/>
      <c r="AG50" s="11"/>
      <c r="AH50" s="11"/>
    </row>
    <row r="51" spans="1:34" s="28" customFormat="1" ht="16.5" customHeight="1">
      <c r="A51" s="46" t="s">
        <v>73</v>
      </c>
      <c r="B51" s="47"/>
      <c r="C51" s="48">
        <f>134.39</f>
        <v>134.38999999999999</v>
      </c>
      <c r="D51" s="49">
        <v>331</v>
      </c>
      <c r="E51" s="59">
        <v>723</v>
      </c>
      <c r="F51" s="59">
        <v>349</v>
      </c>
      <c r="G51" s="59">
        <v>1774</v>
      </c>
      <c r="H51" s="59">
        <v>973.75</v>
      </c>
      <c r="I51" s="59">
        <v>1370.2</v>
      </c>
      <c r="J51" s="50">
        <f>J52+J54</f>
        <v>576</v>
      </c>
      <c r="K51" s="50">
        <f>K52+K54</f>
        <v>278.2</v>
      </c>
      <c r="L51" s="50">
        <f>L52+L54</f>
        <v>9</v>
      </c>
      <c r="M51" s="11"/>
      <c r="N51" s="41"/>
      <c r="O51" s="41"/>
      <c r="P51" s="11"/>
      <c r="Q51" s="11"/>
      <c r="R51" s="11"/>
      <c r="S51" s="11"/>
      <c r="T51" s="11"/>
      <c r="U51" s="11"/>
      <c r="V51" s="11"/>
      <c r="W51" s="11"/>
      <c r="X51" s="11"/>
      <c r="Y51" s="11"/>
      <c r="Z51" s="11"/>
      <c r="AA51" s="11"/>
      <c r="AB51" s="11"/>
      <c r="AC51" s="11"/>
      <c r="AD51" s="11"/>
      <c r="AE51" s="11"/>
      <c r="AF51" s="11"/>
      <c r="AG51" s="11"/>
      <c r="AH51" s="11"/>
    </row>
    <row r="52" spans="1:34" s="28" customFormat="1" ht="16.5" customHeight="1">
      <c r="A52" s="86" t="s">
        <v>74</v>
      </c>
      <c r="B52" s="76"/>
      <c r="C52" s="51">
        <v>0</v>
      </c>
      <c r="D52" s="51">
        <v>0</v>
      </c>
      <c r="E52" s="53">
        <v>0</v>
      </c>
      <c r="F52" s="53">
        <v>0</v>
      </c>
      <c r="G52" s="53">
        <v>0</v>
      </c>
      <c r="H52" s="50">
        <v>45.35</v>
      </c>
      <c r="I52" s="53">
        <v>0</v>
      </c>
      <c r="J52" s="50">
        <v>175</v>
      </c>
      <c r="K52" s="50">
        <f>1+K53</f>
        <v>190</v>
      </c>
      <c r="L52" s="50">
        <f>L53</f>
        <v>9</v>
      </c>
      <c r="M52" s="11"/>
      <c r="N52" s="41"/>
      <c r="O52" s="41"/>
      <c r="P52" s="11"/>
      <c r="Q52" s="11"/>
      <c r="R52" s="11"/>
      <c r="S52" s="11"/>
      <c r="T52" s="11"/>
      <c r="U52" s="11"/>
      <c r="V52" s="11"/>
      <c r="W52" s="11"/>
      <c r="X52" s="11"/>
      <c r="Y52" s="11"/>
      <c r="Z52" s="11"/>
      <c r="AA52" s="11"/>
      <c r="AB52" s="11"/>
      <c r="AC52" s="11"/>
      <c r="AD52" s="11"/>
      <c r="AE52" s="11"/>
      <c r="AF52" s="11"/>
      <c r="AG52" s="11"/>
      <c r="AH52" s="11"/>
    </row>
    <row r="53" spans="1:34" s="28" customFormat="1" ht="16.5" customHeight="1">
      <c r="A53" s="75" t="s">
        <v>75</v>
      </c>
      <c r="B53" s="76"/>
      <c r="C53" s="51">
        <v>0</v>
      </c>
      <c r="D53" s="51">
        <v>0</v>
      </c>
      <c r="E53" s="53">
        <v>0</v>
      </c>
      <c r="F53" s="53">
        <v>0</v>
      </c>
      <c r="G53" s="53">
        <v>0</v>
      </c>
      <c r="H53" s="50">
        <v>45.35</v>
      </c>
      <c r="I53" s="53">
        <v>0</v>
      </c>
      <c r="J53" s="50">
        <v>174</v>
      </c>
      <c r="K53" s="50">
        <f>188+1</f>
        <v>189</v>
      </c>
      <c r="L53" s="50">
        <v>9</v>
      </c>
      <c r="M53" s="11"/>
      <c r="N53" s="41"/>
      <c r="O53" s="41"/>
      <c r="P53" s="11"/>
      <c r="Q53" s="11"/>
      <c r="R53" s="11"/>
      <c r="S53" s="11"/>
      <c r="T53" s="11"/>
      <c r="U53" s="11"/>
      <c r="V53" s="11"/>
      <c r="W53" s="11"/>
      <c r="X53" s="11"/>
      <c r="Y53" s="11"/>
      <c r="Z53" s="11"/>
      <c r="AA53" s="11"/>
      <c r="AB53" s="11"/>
      <c r="AC53" s="11"/>
      <c r="AD53" s="11"/>
      <c r="AE53" s="11"/>
      <c r="AF53" s="11"/>
      <c r="AG53" s="11"/>
      <c r="AH53" s="11"/>
    </row>
    <row r="54" spans="1:34" s="28" customFormat="1" ht="16.5" customHeight="1">
      <c r="A54" s="46" t="s">
        <v>76</v>
      </c>
      <c r="B54" s="47"/>
      <c r="C54" s="48">
        <f t="shared" ref="C54:J54" si="5">C55+C58</f>
        <v>2</v>
      </c>
      <c r="D54" s="48">
        <f t="shared" si="5"/>
        <v>30.9</v>
      </c>
      <c r="E54" s="50">
        <f t="shared" si="5"/>
        <v>45.099999999999994</v>
      </c>
      <c r="F54" s="50">
        <f t="shared" si="5"/>
        <v>12</v>
      </c>
      <c r="G54" s="50">
        <f t="shared" si="5"/>
        <v>1702.8</v>
      </c>
      <c r="H54" s="50">
        <v>928.4</v>
      </c>
      <c r="I54" s="50">
        <v>1370.2</v>
      </c>
      <c r="J54" s="50">
        <f t="shared" si="5"/>
        <v>401</v>
      </c>
      <c r="K54" s="50">
        <f>K55+K58</f>
        <v>88.2</v>
      </c>
      <c r="L54" s="53">
        <f>L55+L56</f>
        <v>0</v>
      </c>
      <c r="M54" s="11"/>
      <c r="N54" s="41"/>
      <c r="O54" s="41"/>
      <c r="P54" s="11"/>
      <c r="Q54" s="11"/>
      <c r="R54" s="11"/>
      <c r="S54" s="11"/>
      <c r="T54" s="11"/>
      <c r="U54" s="11"/>
      <c r="V54" s="11"/>
      <c r="W54" s="11"/>
      <c r="X54" s="11"/>
      <c r="Y54" s="11"/>
      <c r="Z54" s="11"/>
      <c r="AA54" s="11"/>
      <c r="AB54" s="11"/>
      <c r="AC54" s="11"/>
      <c r="AD54" s="11"/>
      <c r="AE54" s="11"/>
      <c r="AF54" s="11"/>
      <c r="AG54" s="11"/>
      <c r="AH54" s="11"/>
    </row>
    <row r="55" spans="1:34" s="28" customFormat="1" ht="16.5" customHeight="1">
      <c r="A55" s="75" t="s">
        <v>77</v>
      </c>
      <c r="B55" s="76"/>
      <c r="C55" s="48">
        <v>2</v>
      </c>
      <c r="D55" s="49">
        <f>D56</f>
        <v>30.9</v>
      </c>
      <c r="E55" s="59">
        <f>E56</f>
        <v>27.4</v>
      </c>
      <c r="F55" s="59">
        <f>F56</f>
        <v>12</v>
      </c>
      <c r="G55" s="59">
        <f>G56</f>
        <v>1027</v>
      </c>
      <c r="H55" s="59">
        <v>677</v>
      </c>
      <c r="I55" s="59">
        <v>556</v>
      </c>
      <c r="J55" s="50">
        <v>360</v>
      </c>
      <c r="K55" s="53">
        <f>K56+K57</f>
        <v>0</v>
      </c>
      <c r="L55" s="53">
        <f>L56+L57</f>
        <v>0</v>
      </c>
      <c r="M55" s="11"/>
      <c r="N55" s="41"/>
      <c r="O55" s="41"/>
      <c r="P55" s="11"/>
      <c r="Q55" s="11"/>
      <c r="R55" s="11"/>
      <c r="S55" s="11"/>
      <c r="T55" s="11"/>
      <c r="U55" s="11"/>
      <c r="V55" s="11"/>
      <c r="W55" s="11"/>
      <c r="X55" s="11"/>
      <c r="Y55" s="11"/>
      <c r="Z55" s="11"/>
      <c r="AA55" s="11"/>
      <c r="AB55" s="11"/>
      <c r="AC55" s="11"/>
      <c r="AD55" s="11"/>
      <c r="AE55" s="11"/>
      <c r="AF55" s="11"/>
      <c r="AG55" s="11"/>
      <c r="AH55" s="11"/>
    </row>
    <row r="56" spans="1:34" s="28" customFormat="1" ht="16.5" customHeight="1">
      <c r="A56" s="60" t="s">
        <v>41</v>
      </c>
      <c r="B56" s="47"/>
      <c r="C56" s="48"/>
      <c r="D56" s="49">
        <v>30.9</v>
      </c>
      <c r="E56" s="50">
        <v>27.4</v>
      </c>
      <c r="F56" s="50">
        <v>12</v>
      </c>
      <c r="G56" s="50">
        <v>1027</v>
      </c>
      <c r="H56" s="50">
        <v>61</v>
      </c>
      <c r="I56" s="50">
        <v>308.2</v>
      </c>
      <c r="J56" s="50">
        <v>21</v>
      </c>
      <c r="K56" s="53">
        <v>0</v>
      </c>
      <c r="L56" s="53">
        <v>0</v>
      </c>
      <c r="M56" s="11"/>
      <c r="N56" s="41"/>
      <c r="O56" s="41"/>
      <c r="P56" s="11"/>
      <c r="Q56" s="11"/>
      <c r="R56" s="11"/>
      <c r="S56" s="11"/>
      <c r="T56" s="11"/>
      <c r="U56" s="11"/>
      <c r="V56" s="11"/>
      <c r="W56" s="11"/>
      <c r="X56" s="11"/>
      <c r="Y56" s="11"/>
      <c r="Z56" s="11"/>
      <c r="AA56" s="11"/>
      <c r="AB56" s="11"/>
      <c r="AC56" s="11"/>
      <c r="AD56" s="11"/>
      <c r="AE56" s="11"/>
      <c r="AF56" s="11"/>
      <c r="AG56" s="11"/>
      <c r="AH56" s="11"/>
    </row>
    <row r="57" spans="1:34" s="28" customFormat="1" ht="16.5" customHeight="1">
      <c r="A57" s="60" t="s">
        <v>78</v>
      </c>
      <c r="B57" s="47"/>
      <c r="C57" s="48"/>
      <c r="D57" s="51">
        <v>0</v>
      </c>
      <c r="E57" s="53">
        <v>0</v>
      </c>
      <c r="F57" s="53">
        <v>0</v>
      </c>
      <c r="G57" s="53">
        <v>0</v>
      </c>
      <c r="H57" s="50">
        <v>616</v>
      </c>
      <c r="I57" s="50">
        <v>247.8</v>
      </c>
      <c r="J57" s="50">
        <v>339</v>
      </c>
      <c r="K57" s="53">
        <v>0</v>
      </c>
      <c r="L57" s="53">
        <v>0</v>
      </c>
      <c r="M57" s="11"/>
      <c r="N57" s="41"/>
      <c r="O57" s="41"/>
      <c r="P57" s="11"/>
      <c r="Q57" s="11"/>
      <c r="R57" s="11"/>
      <c r="S57" s="11"/>
      <c r="T57" s="11"/>
      <c r="U57" s="11"/>
      <c r="V57" s="11"/>
      <c r="W57" s="11"/>
      <c r="X57" s="11"/>
      <c r="Y57" s="11"/>
      <c r="Z57" s="11"/>
      <c r="AA57" s="11"/>
      <c r="AB57" s="11"/>
      <c r="AC57" s="11"/>
      <c r="AD57" s="11"/>
      <c r="AE57" s="11"/>
      <c r="AF57" s="11"/>
      <c r="AG57" s="11"/>
      <c r="AH57" s="11"/>
    </row>
    <row r="58" spans="1:34" s="28" customFormat="1" ht="16.5" customHeight="1">
      <c r="A58" s="75" t="s">
        <v>79</v>
      </c>
      <c r="B58" s="76"/>
      <c r="C58" s="51">
        <v>0</v>
      </c>
      <c r="D58" s="51">
        <v>0</v>
      </c>
      <c r="E58" s="50">
        <f>E59+E60</f>
        <v>17.7</v>
      </c>
      <c r="F58" s="53">
        <v>0</v>
      </c>
      <c r="G58" s="50">
        <f>G59+G60</f>
        <v>675.8</v>
      </c>
      <c r="H58" s="50">
        <v>251</v>
      </c>
      <c r="I58" s="50">
        <v>814.2</v>
      </c>
      <c r="J58" s="50">
        <v>41</v>
      </c>
      <c r="K58" s="50">
        <f>K59+K60</f>
        <v>88.2</v>
      </c>
      <c r="L58" s="53">
        <v>0</v>
      </c>
      <c r="M58" s="11"/>
      <c r="N58" s="41"/>
      <c r="O58" s="41"/>
      <c r="P58" s="11"/>
      <c r="Q58" s="11"/>
      <c r="R58" s="11"/>
      <c r="S58" s="11"/>
      <c r="T58" s="11"/>
      <c r="U58" s="11"/>
      <c r="V58" s="11"/>
      <c r="W58" s="11"/>
      <c r="X58" s="11"/>
      <c r="Y58" s="11"/>
      <c r="Z58" s="11"/>
      <c r="AA58" s="11"/>
      <c r="AB58" s="11"/>
      <c r="AC58" s="11"/>
      <c r="AD58" s="11"/>
      <c r="AE58" s="11"/>
      <c r="AF58" s="11"/>
      <c r="AG58" s="11"/>
      <c r="AH58" s="11"/>
    </row>
    <row r="59" spans="1:34" s="28" customFormat="1" ht="16.5" customHeight="1">
      <c r="A59" s="60" t="s">
        <v>42</v>
      </c>
      <c r="B59" s="61"/>
      <c r="C59" s="62"/>
      <c r="D59" s="51">
        <v>0</v>
      </c>
      <c r="E59" s="53">
        <v>0</v>
      </c>
      <c r="F59" s="53">
        <v>0</v>
      </c>
      <c r="G59" s="53">
        <v>0</v>
      </c>
      <c r="H59" s="53">
        <v>0</v>
      </c>
      <c r="I59" s="59">
        <v>2.2000000000000002</v>
      </c>
      <c r="J59" s="50">
        <v>6</v>
      </c>
      <c r="K59" s="53">
        <v>0</v>
      </c>
      <c r="L59" s="53">
        <v>0</v>
      </c>
      <c r="M59" s="11"/>
      <c r="N59" s="41"/>
      <c r="O59" s="41"/>
      <c r="P59" s="11"/>
      <c r="Q59" s="11"/>
      <c r="R59" s="11"/>
      <c r="S59" s="11"/>
      <c r="T59" s="11"/>
      <c r="U59" s="11"/>
      <c r="V59" s="11"/>
      <c r="W59" s="11"/>
      <c r="X59" s="11"/>
      <c r="Y59" s="11"/>
      <c r="Z59" s="11"/>
      <c r="AA59" s="11"/>
      <c r="AB59" s="11"/>
      <c r="AC59" s="11"/>
      <c r="AD59" s="11"/>
      <c r="AE59" s="11"/>
      <c r="AF59" s="11"/>
      <c r="AG59" s="11"/>
      <c r="AH59" s="11"/>
    </row>
    <row r="60" spans="1:34" s="28" customFormat="1" ht="16.5" customHeight="1">
      <c r="A60" s="60" t="s">
        <v>78</v>
      </c>
      <c r="B60" s="61"/>
      <c r="C60" s="62"/>
      <c r="D60" s="51">
        <v>0</v>
      </c>
      <c r="E60" s="50">
        <f>1.7+16</f>
        <v>17.7</v>
      </c>
      <c r="F60" s="53">
        <v>0</v>
      </c>
      <c r="G60" s="50">
        <f>23+36+616.8</f>
        <v>675.8</v>
      </c>
      <c r="H60" s="50">
        <v>251.4</v>
      </c>
      <c r="I60" s="50">
        <v>812</v>
      </c>
      <c r="J60" s="50">
        <v>35</v>
      </c>
      <c r="K60" s="50">
        <f>13+74+0.3+0.9</f>
        <v>88.2</v>
      </c>
      <c r="L60" s="53">
        <v>0</v>
      </c>
      <c r="M60" s="11"/>
      <c r="N60" s="41"/>
      <c r="O60" s="41"/>
      <c r="P60" s="11"/>
      <c r="Q60" s="11"/>
      <c r="R60" s="11"/>
      <c r="S60" s="11"/>
      <c r="T60" s="11"/>
      <c r="U60" s="11"/>
      <c r="V60" s="11"/>
      <c r="W60" s="11"/>
      <c r="X60" s="11"/>
      <c r="Y60" s="11"/>
      <c r="Z60" s="11"/>
      <c r="AA60" s="11"/>
      <c r="AB60" s="11"/>
      <c r="AC60" s="11"/>
      <c r="AD60" s="11"/>
      <c r="AE60" s="11"/>
      <c r="AF60" s="11"/>
      <c r="AG60" s="11"/>
      <c r="AH60" s="11"/>
    </row>
    <row r="61" spans="1:34" s="28" customFormat="1" ht="16.5" customHeight="1">
      <c r="A61" s="63" t="s">
        <v>80</v>
      </c>
      <c r="B61" s="61"/>
      <c r="C61" s="62"/>
      <c r="D61" s="49">
        <v>34.700000000000003</v>
      </c>
      <c r="E61" s="59">
        <v>3.5</v>
      </c>
      <c r="F61" s="59">
        <v>11.35</v>
      </c>
      <c r="G61" s="53">
        <v>0</v>
      </c>
      <c r="H61" s="59">
        <v>218</v>
      </c>
      <c r="I61" s="59">
        <v>45</v>
      </c>
      <c r="J61" s="50">
        <v>222</v>
      </c>
      <c r="K61" s="50">
        <v>43</v>
      </c>
      <c r="L61" s="50">
        <v>8</v>
      </c>
      <c r="M61" s="11"/>
      <c r="N61" s="41"/>
      <c r="O61" s="41"/>
      <c r="P61" s="11"/>
      <c r="Q61" s="11"/>
      <c r="R61" s="11"/>
      <c r="S61" s="11"/>
      <c r="T61" s="11"/>
      <c r="U61" s="11"/>
      <c r="V61" s="11"/>
      <c r="W61" s="11"/>
      <c r="X61" s="11"/>
      <c r="Y61" s="11"/>
      <c r="Z61" s="11"/>
      <c r="AA61" s="11"/>
      <c r="AB61" s="11"/>
      <c r="AC61" s="11"/>
      <c r="AD61" s="11"/>
      <c r="AE61" s="11"/>
      <c r="AF61" s="11"/>
      <c r="AG61" s="11"/>
      <c r="AH61" s="11"/>
    </row>
    <row r="62" spans="1:34" s="28" customFormat="1" ht="12.75" customHeight="1">
      <c r="A62" s="64" t="s">
        <v>81</v>
      </c>
      <c r="B62" s="65"/>
      <c r="C62" s="66">
        <v>114.907</v>
      </c>
      <c r="D62" s="66">
        <v>30.811</v>
      </c>
      <c r="E62" s="67">
        <v>0</v>
      </c>
      <c r="F62" s="67">
        <v>0</v>
      </c>
      <c r="G62" s="67">
        <v>0</v>
      </c>
      <c r="H62" s="68">
        <v>88</v>
      </c>
      <c r="I62" s="67">
        <v>0</v>
      </c>
      <c r="J62" s="68">
        <v>8</v>
      </c>
      <c r="K62" s="67">
        <v>0</v>
      </c>
      <c r="L62" s="67">
        <v>0</v>
      </c>
      <c r="M62" s="11"/>
      <c r="N62" s="41"/>
      <c r="O62" s="41"/>
      <c r="P62" s="11"/>
      <c r="Q62" s="11"/>
      <c r="R62" s="11"/>
      <c r="S62" s="11"/>
      <c r="T62" s="11"/>
      <c r="U62" s="11"/>
      <c r="V62" s="11"/>
      <c r="W62" s="11"/>
      <c r="X62" s="11"/>
      <c r="Y62" s="11"/>
      <c r="Z62" s="11"/>
      <c r="AA62" s="11"/>
      <c r="AB62" s="11"/>
      <c r="AC62" s="11"/>
      <c r="AD62" s="11"/>
      <c r="AE62" s="11"/>
      <c r="AF62" s="11"/>
      <c r="AG62" s="11"/>
      <c r="AH62" s="11"/>
    </row>
    <row r="63" spans="1:34" s="69" customFormat="1" ht="39" customHeight="1">
      <c r="A63" s="87" t="s">
        <v>88</v>
      </c>
      <c r="B63" s="87"/>
      <c r="C63" s="87"/>
      <c r="D63" s="87"/>
      <c r="E63" s="87"/>
      <c r="F63" s="87"/>
      <c r="G63" s="87"/>
      <c r="H63" s="87"/>
      <c r="I63" s="87"/>
      <c r="J63" s="87"/>
      <c r="K63" s="87"/>
      <c r="L63" s="87"/>
    </row>
    <row r="64" spans="1:34" s="69" customFormat="1" ht="13.5" customHeight="1">
      <c r="A64" s="88" t="s">
        <v>89</v>
      </c>
      <c r="B64" s="88"/>
      <c r="C64" s="88"/>
      <c r="D64" s="88"/>
      <c r="E64" s="88"/>
      <c r="F64" s="88"/>
      <c r="G64" s="88"/>
      <c r="H64" s="88"/>
      <c r="I64" s="88"/>
      <c r="J64" s="88"/>
      <c r="K64" s="88"/>
      <c r="L64" s="88"/>
    </row>
    <row r="65" spans="1:12" s="69" customFormat="1" ht="13.5">
      <c r="A65" s="3" t="s">
        <v>43</v>
      </c>
      <c r="B65" s="2"/>
      <c r="C65" s="2"/>
      <c r="D65" s="2"/>
      <c r="E65" s="2"/>
      <c r="F65" s="2"/>
      <c r="G65" s="1"/>
      <c r="H65" s="77"/>
      <c r="I65" s="78"/>
      <c r="J65" s="78"/>
      <c r="K65" s="74"/>
      <c r="L65" s="4"/>
    </row>
    <row r="66" spans="1:12" s="69" customFormat="1" ht="12">
      <c r="A66" s="3" t="s">
        <v>44</v>
      </c>
      <c r="B66" s="1"/>
      <c r="C66" s="1"/>
      <c r="D66" s="1"/>
      <c r="E66" s="1"/>
      <c r="F66" s="1"/>
      <c r="G66" s="1"/>
      <c r="H66" s="1"/>
      <c r="I66" s="1"/>
      <c r="J66" s="1"/>
      <c r="K66" s="1"/>
    </row>
    <row r="67" spans="1:12" s="7" customFormat="1" ht="12">
      <c r="E67" s="70"/>
      <c r="F67" s="71"/>
    </row>
    <row r="68" spans="1:12" s="7" customFormat="1" ht="12">
      <c r="E68" s="70"/>
      <c r="F68" s="70"/>
    </row>
    <row r="69" spans="1:12" s="7" customFormat="1" ht="12">
      <c r="E69" s="70"/>
      <c r="F69" s="70"/>
    </row>
    <row r="70" spans="1:12" s="7" customFormat="1" ht="12">
      <c r="E70" s="70"/>
      <c r="F70" s="70"/>
    </row>
    <row r="71" spans="1:12" s="7" customFormat="1" ht="12">
      <c r="E71" s="70"/>
      <c r="F71" s="70"/>
    </row>
    <row r="72" spans="1:12" s="7" customFormat="1" ht="12">
      <c r="E72" s="70"/>
      <c r="F72" s="70"/>
    </row>
    <row r="73" spans="1:12" s="7" customFormat="1" ht="12">
      <c r="E73" s="11"/>
      <c r="F73" s="11"/>
    </row>
    <row r="74" spans="1:12" s="7" customFormat="1" ht="12">
      <c r="E74" s="11"/>
      <c r="F74" s="11"/>
    </row>
    <row r="75" spans="1:12" s="7" customFormat="1" ht="12">
      <c r="E75" s="11"/>
      <c r="F75" s="11"/>
    </row>
    <row r="76" spans="1:12" s="7" customFormat="1" ht="12">
      <c r="E76" s="11"/>
      <c r="F76" s="11"/>
    </row>
    <row r="77" spans="1:12" s="7" customFormat="1" ht="12">
      <c r="E77" s="11"/>
      <c r="F77" s="11"/>
    </row>
    <row r="78" spans="1:12" s="7" customFormat="1" ht="12">
      <c r="E78" s="11"/>
      <c r="F78" s="11"/>
    </row>
    <row r="79" spans="1:12" ht="12">
      <c r="E79" s="12"/>
      <c r="F79" s="12"/>
    </row>
  </sheetData>
  <mergeCells count="24">
    <mergeCell ref="E4:E5"/>
    <mergeCell ref="F4:F5"/>
    <mergeCell ref="L4:L5"/>
    <mergeCell ref="A24:B24"/>
    <mergeCell ref="A4:A5"/>
    <mergeCell ref="B4:B5"/>
    <mergeCell ref="C4:C5"/>
    <mergeCell ref="D4:D5"/>
    <mergeCell ref="G4:G5"/>
    <mergeCell ref="H4:H5"/>
    <mergeCell ref="I4:I5"/>
    <mergeCell ref="J4:J5"/>
    <mergeCell ref="K4:K5"/>
    <mergeCell ref="A55:B55"/>
    <mergeCell ref="A58:B58"/>
    <mergeCell ref="H65:J65"/>
    <mergeCell ref="A25:K25"/>
    <mergeCell ref="A30:B30"/>
    <mergeCell ref="A31:B31"/>
    <mergeCell ref="A32:B32"/>
    <mergeCell ref="A52:B52"/>
    <mergeCell ref="A53:B53"/>
    <mergeCell ref="A63:L63"/>
    <mergeCell ref="A64:L64"/>
  </mergeCells>
  <printOptions horizontalCentered="1" verticalCentered="1"/>
  <pageMargins left="0" right="0" top="0" bottom="0" header="0.31496062992125984" footer="0.11811023622047245"/>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2015-06-12T11:24:39Z</cp:lastPrinted>
  <dcterms:created xsi:type="dcterms:W3CDTF">2015-03-18T09:58:10Z</dcterms:created>
  <dcterms:modified xsi:type="dcterms:W3CDTF">2015-06-12T11:24:48Z</dcterms:modified>
</cp:coreProperties>
</file>