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'9'!$A$1:$DI$66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I133" i="1" l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CX131" i="1"/>
  <c r="CW131" i="1"/>
  <c r="CV131" i="1"/>
  <c r="CU131" i="1"/>
  <c r="CT131" i="1"/>
  <c r="CS131" i="1"/>
  <c r="CR131" i="1"/>
  <c r="CQ131" i="1"/>
  <c r="CP131" i="1"/>
  <c r="CO131" i="1"/>
  <c r="CN131" i="1"/>
  <c r="CM131" i="1"/>
  <c r="CL131" i="1"/>
  <c r="CK131" i="1"/>
  <c r="CJ131" i="1"/>
  <c r="CI131" i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</calcChain>
</file>

<file path=xl/sharedStrings.xml><?xml version="1.0" encoding="utf-8"?>
<sst xmlns="http://schemas.openxmlformats.org/spreadsheetml/2006/main" count="70" uniqueCount="61">
  <si>
    <t>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</si>
  <si>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</si>
  <si>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</si>
  <si>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</si>
  <si>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</si>
  <si>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</si>
  <si>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</si>
  <si>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</si>
  <si>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</si>
  <si>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</si>
  <si>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</si>
  <si>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</si>
  <si>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</si>
  <si>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</si>
  <si>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</si>
  <si>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</si>
  <si>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</si>
  <si>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</si>
  <si>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</si>
  <si>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</si>
  <si>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</si>
  <si>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</si>
  <si>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</si>
  <si>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</si>
  <si>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</si>
  <si>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</si>
  <si>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</si>
  <si>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</si>
  <si>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</si>
  <si>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</si>
  <si>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</si>
  <si>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</si>
  <si>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</si>
  <si>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</si>
  <si>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</si>
  <si>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</si>
  <si>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</si>
  <si>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</si>
  <si>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</si>
  <si>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</si>
  <si>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</si>
  <si>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</si>
  <si>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</si>
  <si>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</si>
  <si>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</si>
  <si>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</si>
  <si>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</si>
  <si>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</si>
  <si>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</si>
  <si>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</si>
  <si>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</si>
  <si>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</si>
  <si>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</si>
  <si>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</si>
  <si>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</si>
  <si>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</si>
  <si>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</si>
  <si>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</si>
  <si>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t>* The sectoral balance sheet contains the stock and flow data for all categories of assets and liabilities of the Non-Bank Deposit Taking Institutions based on the concepts and principles of the IMF Monetary and Financial Statistics Manual.</t>
  </si>
  <si>
    <t>Source: Statistics Division.</t>
  </si>
  <si>
    <t>Table 9: Sectoral Balance Sheet of Non-Bank Deposit Taking Institutions*: April 2013 - April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</si>
</sst>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"/>
    <numFmt numFmtId="171" formatCode="0.0%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4"/>
      <name val="Times New Roman"/>
      <family val="1"/>
    </font>
    <font>
      <sz val="14"/>
      <color indexed="23"/>
      <name val="Times New Roman"/>
      <family val="1"/>
    </font>
    <font>
      <sz val="12"/>
      <color indexed="23"/>
      <name val="Times New Roman"/>
      <family val="1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72" fontId="16" fillId="0" borderId="0">
      <alignment horizontal="left"/>
    </xf>
    <xf numFmtId="172" fontId="16" fillId="0" borderId="0">
      <alignment horizontal="left"/>
    </xf>
    <xf numFmtId="172" fontId="16" fillId="0" borderId="0">
      <alignment horizontal="left"/>
    </xf>
    <xf numFmtId="172" fontId="16" fillId="0" borderId="0">
      <alignment horizontal="left"/>
    </xf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7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8" fillId="0" borderId="0"/>
    <xf numFmtId="0" fontId="13" fillId="0" borderId="0"/>
    <xf numFmtId="0" fontId="13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6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3"/>
    <xf numFmtId="187" fontId="49" fillId="51" borderId="24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5">
      <alignment horizontal="center"/>
    </xf>
    <xf numFmtId="0" fontId="52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8" fontId="1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26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3" fillId="0" borderId="0">
      <alignment horizontal="center"/>
    </xf>
    <xf numFmtId="15" fontId="62" fillId="0" borderId="0" applyNumberFormat="0">
      <alignment horizontal="center"/>
    </xf>
    <xf numFmtId="164" fontId="63" fillId="0" borderId="27" applyAlignment="0" applyProtection="0"/>
    <xf numFmtId="0" fontId="64" fillId="0" borderId="28" applyNumberFormat="0" applyFont="0" applyFill="0" applyAlignment="0" applyProtection="0"/>
    <xf numFmtId="190" fontId="6" fillId="0" borderId="29" applyNumberFormat="0" applyFill="0" applyAlignment="0" applyProtection="0"/>
    <xf numFmtId="0" fontId="15" fillId="0" borderId="26" applyNumberFormat="0" applyFont="0" applyFill="0" applyAlignment="0" applyProtection="0"/>
    <xf numFmtId="0" fontId="15" fillId="0" borderId="30" applyNumberFormat="0" applyFont="0" applyFill="0" applyAlignment="0" applyProtection="0"/>
    <xf numFmtId="0" fontId="15" fillId="0" borderId="31" applyNumberFormat="0" applyFont="0" applyFill="0" applyAlignment="0" applyProtection="0"/>
    <xf numFmtId="0" fontId="15" fillId="0" borderId="27" applyNumberFormat="0" applyFont="0" applyFill="0" applyAlignment="0" applyProtection="0"/>
    <xf numFmtId="164" fontId="63" fillId="0" borderId="27" applyAlignment="0" applyProtection="0"/>
    <xf numFmtId="0" fontId="43" fillId="0" borderId="0" applyFont="0" applyFill="0" applyBorder="0" applyAlignment="0" applyProtection="0"/>
    <xf numFmtId="191" fontId="65" fillId="55" borderId="0"/>
    <xf numFmtId="192" fontId="17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6" borderId="32" applyNumberFormat="0" applyAlignment="0" applyProtection="0"/>
    <xf numFmtId="0" fontId="66" fillId="57" borderId="32" applyNumberFormat="0" applyAlignment="0" applyProtection="0"/>
    <xf numFmtId="0" fontId="67" fillId="0" borderId="0">
      <alignment wrapText="1"/>
    </xf>
    <xf numFmtId="0" fontId="68" fillId="58" borderId="33" applyNumberFormat="0" applyAlignment="0" applyProtection="0"/>
    <xf numFmtId="0" fontId="68" fillId="59" borderId="33" applyNumberFormat="0" applyAlignment="0" applyProtection="0"/>
    <xf numFmtId="3" fontId="69" fillId="51" borderId="25" applyFont="0" applyFill="0" applyProtection="0">
      <alignment horizontal="right"/>
    </xf>
    <xf numFmtId="0" fontId="28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0" fillId="0" borderId="34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0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4"/>
    <xf numFmtId="203" fontId="83" fillId="0" borderId="0"/>
    <xf numFmtId="193" fontId="6" fillId="0" borderId="0" applyFont="0" applyFill="0" applyBorder="0" applyAlignment="0" applyProtection="0"/>
    <xf numFmtId="165" fontId="84" fillId="0" borderId="35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6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0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3" fillId="0" borderId="0"/>
    <xf numFmtId="14" fontId="6" fillId="0" borderId="0"/>
    <xf numFmtId="38" fontId="16" fillId="0" borderId="37">
      <alignment vertical="center"/>
    </xf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38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7" fontId="6" fillId="0" borderId="0"/>
    <xf numFmtId="213" fontId="6" fillId="0" borderId="0"/>
    <xf numFmtId="0" fontId="6" fillId="0" borderId="0"/>
    <xf numFmtId="0" fontId="41" fillId="0" borderId="39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164" fontId="94" fillId="0" borderId="0" applyBorder="0">
      <alignment horizontal="right"/>
    </xf>
    <xf numFmtId="187" fontId="13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70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0" fillId="65" borderId="41"/>
    <xf numFmtId="0" fontId="6" fillId="66" borderId="36" applyNumberFormat="0" applyFont="0" applyBorder="0" applyAlignment="0"/>
    <xf numFmtId="216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5" borderId="42" applyBorder="0">
      <alignment horizontal="left" vertical="center" indent="1"/>
    </xf>
    <xf numFmtId="187" fontId="105" fillId="60" borderId="30" applyBorder="0" applyAlignment="0">
      <alignment horizontal="left" vertical="center" indent="1"/>
    </xf>
    <xf numFmtId="0" fontId="106" fillId="0" borderId="43" applyNumberFormat="0" applyAlignment="0" applyProtection="0">
      <alignment horizontal="left" vertical="center"/>
    </xf>
    <xf numFmtId="0" fontId="106" fillId="0" borderId="40">
      <alignment horizontal="left" vertical="center"/>
    </xf>
    <xf numFmtId="0" fontId="104" fillId="0" borderId="28" applyNumberFormat="0" applyFill="0">
      <alignment horizontal="centerContinuous" vertical="top"/>
    </xf>
    <xf numFmtId="0" fontId="107" fillId="51" borderId="44" applyNumberFormat="0" applyBorder="0">
      <alignment horizontal="left" vertical="center" indent="1"/>
    </xf>
    <xf numFmtId="0" fontId="108" fillId="57" borderId="25">
      <alignment horizontal="centerContinuous"/>
    </xf>
    <xf numFmtId="0" fontId="109" fillId="0" borderId="45" applyNumberFormat="0" applyFill="0" applyAlignment="0" applyProtection="0"/>
    <xf numFmtId="0" fontId="110" fillId="0" borderId="2" applyNumberFormat="0" applyFill="0" applyAlignment="0" applyProtection="0"/>
    <xf numFmtId="0" fontId="111" fillId="0" borderId="46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51" borderId="0" applyNumberFormat="0" applyFont="0" applyBorder="0" applyAlignment="0" applyProtection="0">
      <alignment horizontal="left" indent="1"/>
      <protection hidden="1"/>
    </xf>
    <xf numFmtId="10" fontId="101" fillId="68" borderId="25" applyNumberFormat="0" applyBorder="0" applyAlignment="0" applyProtection="0"/>
    <xf numFmtId="0" fontId="115" fillId="25" borderId="32" applyNumberFormat="0" applyAlignment="0" applyProtection="0"/>
    <xf numFmtId="0" fontId="115" fillId="26" borderId="32" applyNumberFormat="0" applyAlignment="0" applyProtection="0"/>
    <xf numFmtId="3" fontId="6" fillId="69" borderId="25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164" fontId="94" fillId="0" borderId="40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3" fillId="0" borderId="26">
      <alignment horizontal="right"/>
    </xf>
    <xf numFmtId="189" fontId="13" fillId="0" borderId="0">
      <alignment horizontal="right"/>
    </xf>
    <xf numFmtId="189" fontId="13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47" applyNumberFormat="0" applyFill="0" applyAlignment="0" applyProtection="0"/>
    <xf numFmtId="169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48">
      <alignment horizontal="left"/>
    </xf>
    <xf numFmtId="0" fontId="21" fillId="0" borderId="49">
      <alignment horizontal="center"/>
    </xf>
    <xf numFmtId="0" fontId="28" fillId="65" borderId="0"/>
    <xf numFmtId="37" fontId="94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6" fillId="70" borderId="36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0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6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1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2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72" borderId="52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3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1" fillId="0" borderId="54">
      <alignment horizontal="left" wrapText="1" indent="1"/>
    </xf>
    <xf numFmtId="0" fontId="140" fillId="0" borderId="38"/>
    <xf numFmtId="3" fontId="6" fillId="73" borderId="25">
      <alignment horizontal="right"/>
      <protection locked="0"/>
    </xf>
    <xf numFmtId="0" fontId="142" fillId="56" borderId="55" applyNumberFormat="0" applyAlignment="0" applyProtection="0"/>
    <xf numFmtId="0" fontId="142" fillId="57" borderId="55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1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3" fillId="0" borderId="0">
      <alignment horizontal="center" wrapText="1"/>
    </xf>
    <xf numFmtId="10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3" fillId="0" borderId="0"/>
    <xf numFmtId="9" fontId="16" fillId="0" borderId="57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3" fillId="0" borderId="28">
      <alignment horizontal="center"/>
    </xf>
    <xf numFmtId="0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57" fillId="0" borderId="0"/>
    <xf numFmtId="3" fontId="158" fillId="0" borderId="58">
      <alignment horizontal="center"/>
      <protection locked="0"/>
    </xf>
    <xf numFmtId="0" fontId="102" fillId="60" borderId="0"/>
    <xf numFmtId="2" fontId="159" fillId="0" borderId="0">
      <alignment horizontal="left"/>
    </xf>
    <xf numFmtId="232" fontId="160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3" fillId="0" borderId="0"/>
    <xf numFmtId="189" fontId="13" fillId="0" borderId="0">
      <alignment horizontal="center"/>
    </xf>
    <xf numFmtId="0" fontId="102" fillId="75" borderId="25"/>
    <xf numFmtId="4" fontId="165" fillId="76" borderId="74" applyNumberFormat="0" applyProtection="0">
      <alignment vertical="center"/>
    </xf>
    <xf numFmtId="4" fontId="165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7" fillId="76" borderId="74" applyNumberFormat="0" applyProtection="0">
      <alignment horizontal="left" vertical="center" indent="1"/>
    </xf>
    <xf numFmtId="4" fontId="167" fillId="76" borderId="74" applyNumberFormat="0" applyProtection="0">
      <alignment horizontal="left" vertical="center" indent="1"/>
    </xf>
    <xf numFmtId="0" fontId="56" fillId="76" borderId="74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4" applyNumberFormat="0" applyProtection="0">
      <alignment horizontal="right" vertical="center"/>
    </xf>
    <xf numFmtId="4" fontId="167" fillId="78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5" fillId="84" borderId="75" applyNumberFormat="0" applyProtection="0">
      <alignment horizontal="left" vertical="center" indent="1"/>
    </xf>
    <xf numFmtId="4" fontId="165" fillId="84" borderId="75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4" applyNumberFormat="0" applyProtection="0">
      <alignment horizontal="right" vertical="center"/>
    </xf>
    <xf numFmtId="4" fontId="167" fillId="50" borderId="74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67" fillId="85" borderId="74" applyNumberFormat="0" applyProtection="0">
      <alignment vertical="center"/>
    </xf>
    <xf numFmtId="4" fontId="167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5" fillId="50" borderId="76" applyNumberFormat="0" applyProtection="0">
      <alignment horizontal="left" vertical="center" indent="1"/>
    </xf>
    <xf numFmtId="4" fontId="165" fillId="50" borderId="76" applyNumberFormat="0" applyProtection="0">
      <alignment horizontal="left" vertical="center" indent="1"/>
    </xf>
    <xf numFmtId="0" fontId="21" fillId="68" borderId="74" applyNumberFormat="0" applyProtection="0">
      <alignment horizontal="left" vertical="top" indent="1"/>
    </xf>
    <xf numFmtId="4" fontId="167" fillId="85" borderId="74" applyNumberFormat="0" applyProtection="0">
      <alignment horizontal="right" vertical="center"/>
    </xf>
    <xf numFmtId="4" fontId="167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5" fillId="50" borderId="74" applyNumberFormat="0" applyProtection="0">
      <alignment horizontal="left" vertical="center" indent="1"/>
    </xf>
    <xf numFmtId="4" fontId="165" fillId="50" borderId="74" applyNumberFormat="0" applyProtection="0">
      <alignment horizontal="left" vertical="center" indent="1"/>
    </xf>
    <xf numFmtId="0" fontId="21" fillId="74" borderId="74" applyNumberFormat="0" applyProtection="0">
      <alignment horizontal="left" vertical="top" indent="1"/>
    </xf>
    <xf numFmtId="4" fontId="169" fillId="74" borderId="76" applyNumberFormat="0" applyProtection="0">
      <alignment horizontal="left" vertical="center" indent="1"/>
    </xf>
    <xf numFmtId="4" fontId="169" fillId="74" borderId="76" applyNumberFormat="0" applyProtection="0">
      <alignment horizontal="left" vertical="center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0" fontId="130" fillId="0" borderId="77"/>
    <xf numFmtId="235" fontId="28" fillId="0" borderId="78" applyFont="0" applyFill="0" applyBorder="0" applyAlignment="0" applyProtection="0"/>
    <xf numFmtId="0" fontId="171" fillId="0" borderId="79"/>
    <xf numFmtId="0" fontId="172" fillId="86" borderId="0"/>
    <xf numFmtId="0" fontId="173" fillId="86" borderId="0"/>
    <xf numFmtId="0" fontId="13" fillId="87" borderId="0" applyNumberFormat="0" applyFont="0" applyBorder="0" applyAlignment="0" applyProtection="0"/>
    <xf numFmtId="236" fontId="174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7" fontId="175" fillId="0" borderId="0"/>
    <xf numFmtId="38" fontId="176" fillId="0" borderId="0"/>
    <xf numFmtId="0" fontId="16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77" fillId="55" borderId="0"/>
    <xf numFmtId="203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6" fillId="87" borderId="80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1" borderId="25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28" fillId="0" borderId="0" applyFill="0" applyBorder="0" applyAlignment="0" applyProtection="0"/>
    <xf numFmtId="238" fontId="28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8" fillId="88" borderId="0"/>
    <xf numFmtId="0" fontId="129" fillId="0" borderId="52"/>
    <xf numFmtId="0" fontId="98" fillId="0" borderId="0"/>
    <xf numFmtId="0" fontId="179" fillId="0" borderId="81">
      <alignment horizontal="left"/>
    </xf>
    <xf numFmtId="0" fontId="98" fillId="0" borderId="0"/>
    <xf numFmtId="202" fontId="56" fillId="0" borderId="25"/>
    <xf numFmtId="40" fontId="180" fillId="0" borderId="0" applyBorder="0">
      <alignment horizontal="right"/>
    </xf>
    <xf numFmtId="202" fontId="56" fillId="0" borderId="0"/>
    <xf numFmtId="0" fontId="181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6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6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0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9" fontId="185" fillId="0" borderId="0">
      <alignment horizontal="center"/>
    </xf>
    <xf numFmtId="0" fontId="186" fillId="0" borderId="0">
      <alignment horizontal="center"/>
    </xf>
    <xf numFmtId="240" fontId="6" fillId="0" borderId="0"/>
    <xf numFmtId="0" fontId="64" fillId="14" borderId="0">
      <protection locked="0"/>
    </xf>
    <xf numFmtId="49" fontId="21" fillId="0" borderId="0" applyFill="0" applyBorder="0" applyAlignment="0"/>
    <xf numFmtId="241" fontId="21" fillId="0" borderId="0" applyFill="0" applyBorder="0" applyAlignment="0"/>
    <xf numFmtId="242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4" applyNumberFormat="0" applyFill="0" applyAlignment="0" applyProtection="0"/>
    <xf numFmtId="187" fontId="13" fillId="0" borderId="85">
      <alignment horizontal="right"/>
    </xf>
    <xf numFmtId="38" fontId="194" fillId="90" borderId="25"/>
    <xf numFmtId="0" fontId="56" fillId="91" borderId="86" applyProtection="0">
      <alignment horizontal="left"/>
    </xf>
    <xf numFmtId="0" fontId="195" fillId="78" borderId="0" applyNumberFormat="0" applyBorder="0"/>
    <xf numFmtId="0" fontId="31" fillId="92" borderId="41" applyFill="0" applyAlignment="0">
      <alignment horizontal="center" vertical="center"/>
    </xf>
    <xf numFmtId="243" fontId="28" fillId="68" borderId="41" applyFont="0" applyFill="0">
      <alignment horizontal="right"/>
    </xf>
    <xf numFmtId="0" fontId="86" fillId="92" borderId="41">
      <alignment horizontal="center" vertical="center"/>
    </xf>
    <xf numFmtId="243" fontId="196" fillId="68" borderId="41">
      <alignment horizontal="right"/>
    </xf>
    <xf numFmtId="0" fontId="47" fillId="0" borderId="39" applyNumberFormat="0" applyBorder="0">
      <protection locked="0"/>
    </xf>
    <xf numFmtId="37" fontId="197" fillId="60" borderId="0"/>
    <xf numFmtId="37" fontId="198" fillId="0" borderId="26">
      <alignment horizontal="center"/>
    </xf>
    <xf numFmtId="0" fontId="199" fillId="0" borderId="41">
      <alignment horizontal="center"/>
    </xf>
    <xf numFmtId="169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4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2" fontId="6" fillId="0" borderId="0"/>
    <xf numFmtId="171" fontId="203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1" fontId="203" fillId="51" borderId="30">
      <alignment horizontal="center"/>
    </xf>
    <xf numFmtId="171" fontId="203" fillId="51" borderId="30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87" applyNumberFormat="0"/>
    <xf numFmtId="14" fontId="13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81">
    <xf numFmtId="0" fontId="0" fillId="0" borderId="0" xfId="0"/>
    <xf numFmtId="0" fontId="7" fillId="8" borderId="0" xfId="1" applyFont="1" applyFill="1" applyBorder="1" applyAlignment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0" xfId="2" applyFont="1" applyFill="1" applyBorder="1" applyAlignment="1">
      <alignment horizontal="center"/>
    </xf>
    <xf numFmtId="0" fontId="11" fillId="8" borderId="0" xfId="2" applyFont="1" applyFill="1" applyAlignment="1">
      <alignment horizontal="center"/>
    </xf>
    <xf numFmtId="0" fontId="12" fillId="8" borderId="0" xfId="2" applyFont="1" applyFill="1"/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9" fillId="8" borderId="0" xfId="2" applyFont="1" applyFill="1" applyBorder="1"/>
    <xf numFmtId="170" fontId="14" fillId="8" borderId="0" xfId="2" applyNumberFormat="1" applyFont="1" applyFill="1"/>
    <xf numFmtId="0" fontId="206" fillId="8" borderId="0" xfId="1" applyFont="1" applyFill="1" applyBorder="1" applyAlignment="1"/>
    <xf numFmtId="0" fontId="206" fillId="8" borderId="0" xfId="1" applyFont="1" applyFill="1" applyBorder="1"/>
    <xf numFmtId="0" fontId="206" fillId="8" borderId="0" xfId="2" applyFont="1" applyFill="1"/>
    <xf numFmtId="0" fontId="207" fillId="8" borderId="0" xfId="2" applyFont="1" applyFill="1"/>
    <xf numFmtId="0" fontId="61" fillId="94" borderId="3" xfId="3" applyFont="1" applyFill="1" applyBorder="1" applyAlignment="1">
      <alignment horizontal="center"/>
    </xf>
    <xf numFmtId="0" fontId="61" fillId="94" borderId="4" xfId="3" applyFont="1" applyFill="1" applyBorder="1" applyAlignment="1">
      <alignment horizontal="center"/>
    </xf>
    <xf numFmtId="17" fontId="61" fillId="94" borderId="5" xfId="2" applyNumberFormat="1" applyFont="1" applyFill="1" applyBorder="1" applyAlignment="1">
      <alignment horizontal="center"/>
    </xf>
    <xf numFmtId="17" fontId="61" fillId="94" borderId="6" xfId="2" applyNumberFormat="1" applyFont="1" applyFill="1" applyBorder="1" applyAlignment="1">
      <alignment horizontal="center"/>
    </xf>
    <xf numFmtId="17" fontId="61" fillId="94" borderId="7" xfId="2" applyNumberFormat="1" applyFont="1" applyFill="1" applyBorder="1" applyAlignment="1">
      <alignment horizontal="center"/>
    </xf>
    <xf numFmtId="17" fontId="61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61" fillId="94" borderId="9" xfId="3" applyFont="1" applyFill="1" applyBorder="1"/>
    <xf numFmtId="0" fontId="61" fillId="94" borderId="10" xfId="3" applyFont="1" applyFill="1" applyBorder="1"/>
    <xf numFmtId="170" fontId="61" fillId="8" borderId="11" xfId="2" applyNumberFormat="1" applyFont="1" applyFill="1" applyBorder="1"/>
    <xf numFmtId="170" fontId="61" fillId="8" borderId="0" xfId="2" applyNumberFormat="1" applyFont="1" applyFill="1" applyBorder="1"/>
    <xf numFmtId="170" fontId="61" fillId="8" borderId="12" xfId="2" applyNumberFormat="1" applyFont="1" applyFill="1" applyBorder="1"/>
    <xf numFmtId="170" fontId="61" fillId="8" borderId="15" xfId="2" applyNumberFormat="1" applyFont="1" applyFill="1" applyBorder="1"/>
    <xf numFmtId="0" fontId="43" fillId="94" borderId="9" xfId="3" applyFont="1" applyFill="1" applyBorder="1"/>
    <xf numFmtId="0" fontId="43" fillId="94" borderId="10" xfId="3" applyFont="1" applyFill="1" applyBorder="1"/>
    <xf numFmtId="0" fontId="43" fillId="8" borderId="11" xfId="3" applyFont="1" applyFill="1" applyBorder="1"/>
    <xf numFmtId="0" fontId="43" fillId="8" borderId="0" xfId="3" applyFont="1" applyFill="1" applyBorder="1"/>
    <xf numFmtId="0" fontId="43" fillId="8" borderId="12" xfId="3" applyFont="1" applyFill="1" applyBorder="1"/>
    <xf numFmtId="0" fontId="43" fillId="8" borderId="15" xfId="3" applyFont="1" applyFill="1" applyBorder="1"/>
    <xf numFmtId="170" fontId="43" fillId="8" borderId="11" xfId="2" applyNumberFormat="1" applyFont="1" applyFill="1" applyBorder="1"/>
    <xf numFmtId="170" fontId="43" fillId="8" borderId="0" xfId="2" applyNumberFormat="1" applyFont="1" applyFill="1" applyBorder="1"/>
    <xf numFmtId="170" fontId="43" fillId="8" borderId="12" xfId="2" applyNumberFormat="1" applyFont="1" applyFill="1" applyBorder="1"/>
    <xf numFmtId="170" fontId="43" fillId="8" borderId="15" xfId="2" applyNumberFormat="1" applyFont="1" applyFill="1" applyBorder="1"/>
    <xf numFmtId="0" fontId="43" fillId="94" borderId="10" xfId="3" applyFont="1" applyFill="1" applyBorder="1" applyAlignment="1">
      <alignment horizontal="left" indent="2"/>
    </xf>
    <xf numFmtId="0" fontId="61" fillId="94" borderId="16" xfId="3" applyFont="1" applyFill="1" applyBorder="1"/>
    <xf numFmtId="0" fontId="61" fillId="94" borderId="17" xfId="3" applyFont="1" applyFill="1" applyBorder="1"/>
    <xf numFmtId="171" fontId="61" fillId="8" borderId="18" xfId="4" applyNumberFormat="1" applyFont="1" applyFill="1" applyBorder="1"/>
    <xf numFmtId="171" fontId="61" fillId="8" borderId="2" xfId="4" applyNumberFormat="1" applyFont="1" applyFill="1" applyBorder="1"/>
    <xf numFmtId="171" fontId="61" fillId="8" borderId="19" xfId="4" applyNumberFormat="1" applyFont="1" applyFill="1" applyBorder="1"/>
    <xf numFmtId="171" fontId="61" fillId="8" borderId="20" xfId="4" applyNumberFormat="1" applyFont="1" applyFill="1" applyBorder="1"/>
    <xf numFmtId="0" fontId="43" fillId="95" borderId="0" xfId="2" applyFont="1" applyFill="1"/>
    <xf numFmtId="0" fontId="43" fillId="9" borderId="0" xfId="2" applyFont="1" applyFill="1"/>
    <xf numFmtId="0" fontId="43" fillId="9" borderId="12" xfId="2" applyFont="1" applyFill="1" applyBorder="1"/>
    <xf numFmtId="0" fontId="208" fillId="8" borderId="0" xfId="2" applyFont="1" applyFill="1"/>
    <xf numFmtId="0" fontId="43" fillId="9" borderId="0" xfId="2" applyFont="1" applyFill="1" applyBorder="1"/>
    <xf numFmtId="0" fontId="120" fillId="9" borderId="0" xfId="2" applyFont="1" applyFill="1" applyBorder="1" applyAlignment="1">
      <alignment horizontal="center"/>
    </xf>
    <xf numFmtId="0" fontId="120" fillId="9" borderId="2" xfId="2" applyFont="1" applyFill="1" applyBorder="1" applyAlignment="1">
      <alignment horizontal="center"/>
    </xf>
    <xf numFmtId="0" fontId="120" fillId="9" borderId="12" xfId="2" applyFont="1" applyFill="1" applyBorder="1" applyAlignment="1">
      <alignment horizontal="center"/>
    </xf>
    <xf numFmtId="17" fontId="61" fillId="10" borderId="5" xfId="2" applyNumberFormat="1" applyFont="1" applyFill="1" applyBorder="1" applyAlignment="1">
      <alignment horizontal="center"/>
    </xf>
    <xf numFmtId="17" fontId="61" fillId="10" borderId="6" xfId="2" applyNumberFormat="1" applyFont="1" applyFill="1" applyBorder="1" applyAlignment="1">
      <alignment horizontal="center"/>
    </xf>
    <xf numFmtId="17" fontId="61" fillId="10" borderId="7" xfId="2" applyNumberFormat="1" applyFont="1" applyFill="1" applyBorder="1" applyAlignment="1">
      <alignment horizontal="center"/>
    </xf>
    <xf numFmtId="0" fontId="43" fillId="94" borderId="10" xfId="3" applyFont="1" applyFill="1" applyBorder="1" applyAlignment="1">
      <alignment horizontal="center"/>
    </xf>
    <xf numFmtId="170" fontId="43" fillId="8" borderId="11" xfId="3" applyNumberFormat="1" applyFont="1" applyFill="1" applyBorder="1"/>
    <xf numFmtId="170" fontId="43" fillId="8" borderId="0" xfId="3" applyNumberFormat="1" applyFont="1" applyFill="1" applyBorder="1"/>
    <xf numFmtId="170" fontId="43" fillId="8" borderId="12" xfId="3" applyNumberFormat="1" applyFont="1" applyFill="1" applyBorder="1"/>
    <xf numFmtId="170" fontId="43" fillId="8" borderId="15" xfId="3" applyNumberFormat="1" applyFont="1" applyFill="1" applyBorder="1"/>
    <xf numFmtId="0" fontId="43" fillId="94" borderId="10" xfId="3" applyFont="1" applyFill="1" applyBorder="1" applyAlignment="1">
      <alignment horizontal="left" indent="1"/>
    </xf>
    <xf numFmtId="0" fontId="43" fillId="94" borderId="16" xfId="2" applyFont="1" applyFill="1" applyBorder="1"/>
    <xf numFmtId="0" fontId="43" fillId="94" borderId="17" xfId="2" applyFont="1" applyFill="1" applyBorder="1"/>
    <xf numFmtId="0" fontId="43" fillId="8" borderId="18" xfId="2" applyFont="1" applyFill="1" applyBorder="1"/>
    <xf numFmtId="0" fontId="43" fillId="8" borderId="2" xfId="2" applyFont="1" applyFill="1" applyBorder="1"/>
    <xf numFmtId="0" fontId="43" fillId="8" borderId="19" xfId="2" applyFont="1" applyFill="1" applyBorder="1"/>
    <xf numFmtId="0" fontId="43" fillId="8" borderId="20" xfId="2" applyFont="1" applyFill="1" applyBorder="1"/>
    <xf numFmtId="0" fontId="11" fillId="8" borderId="2" xfId="2" applyFont="1" applyFill="1" applyBorder="1" applyAlignment="1">
      <alignment horizontal="center"/>
    </xf>
    <xf numFmtId="0" fontId="209" fillId="8" borderId="0" xfId="2" applyFont="1" applyFill="1" applyAlignment="1">
      <alignment horizontal="right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NBDT%20Inst/NB05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28563364929.485931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28740361376.723946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29096352207.255882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29423313250.309963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29904420293.369949</v>
          </cell>
        </row>
      </sheetData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30192423819.521263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30534515536.923256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30645306166.036934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30723142805.009399</v>
          </cell>
        </row>
      </sheetData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30582685570.265083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B0506"/>
      <sheetName val="NBDTI"/>
    </sheetNames>
    <sheetDataSet>
      <sheetData sheetId="0">
        <row r="8">
          <cell r="S8">
            <v>0</v>
          </cell>
        </row>
        <row r="463">
          <cell r="S463">
            <v>25474471452.395435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31026051213.552906</v>
          </cell>
        </row>
      </sheetData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31204967849.636963</v>
          </cell>
        </row>
      </sheetData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31436788752.57288</v>
          </cell>
        </row>
      </sheetData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31766227604.989109</v>
          </cell>
        </row>
      </sheetData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32105986535.472324</v>
          </cell>
        </row>
      </sheetData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32381205792.838249</v>
          </cell>
        </row>
      </sheetData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663094434482.70862</v>
          </cell>
        </row>
      </sheetData>
      <sheetData sheetId="1">
        <row r="433">
          <cell r="C433">
            <v>32750688683.894691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681753163194.14282</v>
          </cell>
        </row>
      </sheetData>
      <sheetData sheetId="1">
        <row r="433">
          <cell r="C433">
            <v>33028065470.894585</v>
          </cell>
        </row>
      </sheetData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696077907318.88794</v>
          </cell>
        </row>
      </sheetData>
      <sheetData sheetId="1">
        <row r="433">
          <cell r="C433">
            <v>33597285546.806248</v>
          </cell>
        </row>
      </sheetData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703609675732.20813</v>
          </cell>
        </row>
      </sheetData>
      <sheetData sheetId="1">
        <row r="433">
          <cell r="C433">
            <v>33479612832.110329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26072063895.6842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706823476944.33936</v>
          </cell>
        </row>
      </sheetData>
      <sheetData sheetId="1">
        <row r="433">
          <cell r="C433">
            <v>33528234725.332211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746138077087.20093</v>
          </cell>
        </row>
      </sheetData>
      <sheetData sheetId="1">
        <row r="433">
          <cell r="C433">
            <v>33945252423.109215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723735245941.17371</v>
          </cell>
        </row>
      </sheetData>
      <sheetData sheetId="1">
        <row r="433">
          <cell r="C433">
            <v>34531168337.755753</v>
          </cell>
        </row>
      </sheetData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752758667464.76917</v>
          </cell>
        </row>
      </sheetData>
      <sheetData sheetId="1">
        <row r="433">
          <cell r="C433">
            <v>35377395748.930099</v>
          </cell>
        </row>
      </sheetData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748659131511.83826</v>
          </cell>
        </row>
      </sheetData>
      <sheetData sheetId="1">
        <row r="433">
          <cell r="C433">
            <v>35546314184.4478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26415344452.919998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26856415235.0242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27494964101.177593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27955940532.792595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28194361602.293327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28336892915.349789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133"/>
  <sheetViews>
    <sheetView tabSelected="1" zoomScaleNormal="100" workbookViewId="0">
      <pane xSplit="2" ySplit="4" topLeftCell="CX20" activePane="bottomRight" state="frozen"/>
      <selection pane="topRight" activeCell="C1" sqref="C1"/>
      <selection pane="bottomLeft" activeCell="A4" sqref="A4"/>
      <selection pane="bottomRight" activeCell="DE3" sqref="DE3"/>
    </sheetView>
  </sheetViews>
  <sheetFormatPr defaultRowHeight="15"/>
  <cols>
    <col min="1" max="1" width="5.85546875" style="3" customWidth="1"/>
    <col min="2" max="2" width="57.28515625" style="3" customWidth="1"/>
    <col min="3" max="26" width="8.140625" style="3" hidden="1" customWidth="1"/>
    <col min="27" max="27" width="8.28515625" style="3" hidden="1" customWidth="1"/>
    <col min="28" max="43" width="8.140625" style="3" hidden="1" customWidth="1"/>
    <col min="44" max="44" width="8" style="3" hidden="1" customWidth="1"/>
    <col min="45" max="53" width="8.140625" style="3" hidden="1" customWidth="1"/>
    <col min="54" max="54" width="8.28515625" style="3" hidden="1" customWidth="1"/>
    <col min="55" max="58" width="8.140625" style="3" hidden="1" customWidth="1"/>
    <col min="59" max="60" width="8" style="3" hidden="1" customWidth="1"/>
    <col min="61" max="62" width="7.85546875" style="3" hidden="1" customWidth="1"/>
    <col min="63" max="65" width="10.7109375" style="3" hidden="1" customWidth="1"/>
    <col min="66" max="66" width="10.42578125" style="3" hidden="1" customWidth="1"/>
    <col min="67" max="96" width="10.7109375" style="3" hidden="1" customWidth="1"/>
    <col min="97" max="109" width="14.28515625" style="3" customWidth="1"/>
    <col min="110" max="256" width="9.140625" style="3"/>
    <col min="257" max="257" width="5.85546875" style="3" customWidth="1"/>
    <col min="258" max="258" width="55.42578125" style="3" bestFit="1" customWidth="1"/>
    <col min="259" max="351" width="0" style="3" hidden="1" customWidth="1"/>
    <col min="352" max="362" width="10.7109375" style="3" customWidth="1"/>
    <col min="363" max="512" width="9.140625" style="3"/>
    <col min="513" max="513" width="5.85546875" style="3" customWidth="1"/>
    <col min="514" max="514" width="55.42578125" style="3" bestFit="1" customWidth="1"/>
    <col min="515" max="607" width="0" style="3" hidden="1" customWidth="1"/>
    <col min="608" max="618" width="10.7109375" style="3" customWidth="1"/>
    <col min="619" max="768" width="9.140625" style="3"/>
    <col min="769" max="769" width="5.85546875" style="3" customWidth="1"/>
    <col min="770" max="770" width="55.42578125" style="3" bestFit="1" customWidth="1"/>
    <col min="771" max="863" width="0" style="3" hidden="1" customWidth="1"/>
    <col min="864" max="874" width="10.7109375" style="3" customWidth="1"/>
    <col min="875" max="1024" width="9.140625" style="3"/>
    <col min="1025" max="1025" width="5.85546875" style="3" customWidth="1"/>
    <col min="1026" max="1026" width="55.42578125" style="3" bestFit="1" customWidth="1"/>
    <col min="1027" max="1119" width="0" style="3" hidden="1" customWidth="1"/>
    <col min="1120" max="1130" width="10.7109375" style="3" customWidth="1"/>
    <col min="1131" max="1280" width="9.140625" style="3"/>
    <col min="1281" max="1281" width="5.85546875" style="3" customWidth="1"/>
    <col min="1282" max="1282" width="55.42578125" style="3" bestFit="1" customWidth="1"/>
    <col min="1283" max="1375" width="0" style="3" hidden="1" customWidth="1"/>
    <col min="1376" max="1386" width="10.7109375" style="3" customWidth="1"/>
    <col min="1387" max="1536" width="9.140625" style="3"/>
    <col min="1537" max="1537" width="5.85546875" style="3" customWidth="1"/>
    <col min="1538" max="1538" width="55.42578125" style="3" bestFit="1" customWidth="1"/>
    <col min="1539" max="1631" width="0" style="3" hidden="1" customWidth="1"/>
    <col min="1632" max="1642" width="10.7109375" style="3" customWidth="1"/>
    <col min="1643" max="1792" width="9.140625" style="3"/>
    <col min="1793" max="1793" width="5.85546875" style="3" customWidth="1"/>
    <col min="1794" max="1794" width="55.42578125" style="3" bestFit="1" customWidth="1"/>
    <col min="1795" max="1887" width="0" style="3" hidden="1" customWidth="1"/>
    <col min="1888" max="1898" width="10.7109375" style="3" customWidth="1"/>
    <col min="1899" max="2048" width="9.140625" style="3"/>
    <col min="2049" max="2049" width="5.85546875" style="3" customWidth="1"/>
    <col min="2050" max="2050" width="55.42578125" style="3" bestFit="1" customWidth="1"/>
    <col min="2051" max="2143" width="0" style="3" hidden="1" customWidth="1"/>
    <col min="2144" max="2154" width="10.7109375" style="3" customWidth="1"/>
    <col min="2155" max="2304" width="9.140625" style="3"/>
    <col min="2305" max="2305" width="5.85546875" style="3" customWidth="1"/>
    <col min="2306" max="2306" width="55.42578125" style="3" bestFit="1" customWidth="1"/>
    <col min="2307" max="2399" width="0" style="3" hidden="1" customWidth="1"/>
    <col min="2400" max="2410" width="10.7109375" style="3" customWidth="1"/>
    <col min="2411" max="2560" width="9.140625" style="3"/>
    <col min="2561" max="2561" width="5.85546875" style="3" customWidth="1"/>
    <col min="2562" max="2562" width="55.42578125" style="3" bestFit="1" customWidth="1"/>
    <col min="2563" max="2655" width="0" style="3" hidden="1" customWidth="1"/>
    <col min="2656" max="2666" width="10.7109375" style="3" customWidth="1"/>
    <col min="2667" max="2816" width="9.140625" style="3"/>
    <col min="2817" max="2817" width="5.85546875" style="3" customWidth="1"/>
    <col min="2818" max="2818" width="55.42578125" style="3" bestFit="1" customWidth="1"/>
    <col min="2819" max="2911" width="0" style="3" hidden="1" customWidth="1"/>
    <col min="2912" max="2922" width="10.7109375" style="3" customWidth="1"/>
    <col min="2923" max="3072" width="9.140625" style="3"/>
    <col min="3073" max="3073" width="5.85546875" style="3" customWidth="1"/>
    <col min="3074" max="3074" width="55.42578125" style="3" bestFit="1" customWidth="1"/>
    <col min="3075" max="3167" width="0" style="3" hidden="1" customWidth="1"/>
    <col min="3168" max="3178" width="10.7109375" style="3" customWidth="1"/>
    <col min="3179" max="3328" width="9.140625" style="3"/>
    <col min="3329" max="3329" width="5.85546875" style="3" customWidth="1"/>
    <col min="3330" max="3330" width="55.42578125" style="3" bestFit="1" customWidth="1"/>
    <col min="3331" max="3423" width="0" style="3" hidden="1" customWidth="1"/>
    <col min="3424" max="3434" width="10.7109375" style="3" customWidth="1"/>
    <col min="3435" max="3584" width="9.140625" style="3"/>
    <col min="3585" max="3585" width="5.85546875" style="3" customWidth="1"/>
    <col min="3586" max="3586" width="55.42578125" style="3" bestFit="1" customWidth="1"/>
    <col min="3587" max="3679" width="0" style="3" hidden="1" customWidth="1"/>
    <col min="3680" max="3690" width="10.7109375" style="3" customWidth="1"/>
    <col min="3691" max="3840" width="9.140625" style="3"/>
    <col min="3841" max="3841" width="5.85546875" style="3" customWidth="1"/>
    <col min="3842" max="3842" width="55.42578125" style="3" bestFit="1" customWidth="1"/>
    <col min="3843" max="3935" width="0" style="3" hidden="1" customWidth="1"/>
    <col min="3936" max="3946" width="10.7109375" style="3" customWidth="1"/>
    <col min="3947" max="4096" width="9.140625" style="3"/>
    <col min="4097" max="4097" width="5.85546875" style="3" customWidth="1"/>
    <col min="4098" max="4098" width="55.42578125" style="3" bestFit="1" customWidth="1"/>
    <col min="4099" max="4191" width="0" style="3" hidden="1" customWidth="1"/>
    <col min="4192" max="4202" width="10.7109375" style="3" customWidth="1"/>
    <col min="4203" max="4352" width="9.140625" style="3"/>
    <col min="4353" max="4353" width="5.85546875" style="3" customWidth="1"/>
    <col min="4354" max="4354" width="55.42578125" style="3" bestFit="1" customWidth="1"/>
    <col min="4355" max="4447" width="0" style="3" hidden="1" customWidth="1"/>
    <col min="4448" max="4458" width="10.7109375" style="3" customWidth="1"/>
    <col min="4459" max="4608" width="9.140625" style="3"/>
    <col min="4609" max="4609" width="5.85546875" style="3" customWidth="1"/>
    <col min="4610" max="4610" width="55.42578125" style="3" bestFit="1" customWidth="1"/>
    <col min="4611" max="4703" width="0" style="3" hidden="1" customWidth="1"/>
    <col min="4704" max="4714" width="10.7109375" style="3" customWidth="1"/>
    <col min="4715" max="4864" width="9.140625" style="3"/>
    <col min="4865" max="4865" width="5.85546875" style="3" customWidth="1"/>
    <col min="4866" max="4866" width="55.42578125" style="3" bestFit="1" customWidth="1"/>
    <col min="4867" max="4959" width="0" style="3" hidden="1" customWidth="1"/>
    <col min="4960" max="4970" width="10.7109375" style="3" customWidth="1"/>
    <col min="4971" max="5120" width="9.140625" style="3"/>
    <col min="5121" max="5121" width="5.85546875" style="3" customWidth="1"/>
    <col min="5122" max="5122" width="55.42578125" style="3" bestFit="1" customWidth="1"/>
    <col min="5123" max="5215" width="0" style="3" hidden="1" customWidth="1"/>
    <col min="5216" max="5226" width="10.7109375" style="3" customWidth="1"/>
    <col min="5227" max="5376" width="9.140625" style="3"/>
    <col min="5377" max="5377" width="5.85546875" style="3" customWidth="1"/>
    <col min="5378" max="5378" width="55.42578125" style="3" bestFit="1" customWidth="1"/>
    <col min="5379" max="5471" width="0" style="3" hidden="1" customWidth="1"/>
    <col min="5472" max="5482" width="10.7109375" style="3" customWidth="1"/>
    <col min="5483" max="5632" width="9.140625" style="3"/>
    <col min="5633" max="5633" width="5.85546875" style="3" customWidth="1"/>
    <col min="5634" max="5634" width="55.42578125" style="3" bestFit="1" customWidth="1"/>
    <col min="5635" max="5727" width="0" style="3" hidden="1" customWidth="1"/>
    <col min="5728" max="5738" width="10.7109375" style="3" customWidth="1"/>
    <col min="5739" max="5888" width="9.140625" style="3"/>
    <col min="5889" max="5889" width="5.85546875" style="3" customWidth="1"/>
    <col min="5890" max="5890" width="55.42578125" style="3" bestFit="1" customWidth="1"/>
    <col min="5891" max="5983" width="0" style="3" hidden="1" customWidth="1"/>
    <col min="5984" max="5994" width="10.7109375" style="3" customWidth="1"/>
    <col min="5995" max="6144" width="9.140625" style="3"/>
    <col min="6145" max="6145" width="5.85546875" style="3" customWidth="1"/>
    <col min="6146" max="6146" width="55.42578125" style="3" bestFit="1" customWidth="1"/>
    <col min="6147" max="6239" width="0" style="3" hidden="1" customWidth="1"/>
    <col min="6240" max="6250" width="10.7109375" style="3" customWidth="1"/>
    <col min="6251" max="6400" width="9.140625" style="3"/>
    <col min="6401" max="6401" width="5.85546875" style="3" customWidth="1"/>
    <col min="6402" max="6402" width="55.42578125" style="3" bestFit="1" customWidth="1"/>
    <col min="6403" max="6495" width="0" style="3" hidden="1" customWidth="1"/>
    <col min="6496" max="6506" width="10.7109375" style="3" customWidth="1"/>
    <col min="6507" max="6656" width="9.140625" style="3"/>
    <col min="6657" max="6657" width="5.85546875" style="3" customWidth="1"/>
    <col min="6658" max="6658" width="55.42578125" style="3" bestFit="1" customWidth="1"/>
    <col min="6659" max="6751" width="0" style="3" hidden="1" customWidth="1"/>
    <col min="6752" max="6762" width="10.7109375" style="3" customWidth="1"/>
    <col min="6763" max="6912" width="9.140625" style="3"/>
    <col min="6913" max="6913" width="5.85546875" style="3" customWidth="1"/>
    <col min="6914" max="6914" width="55.42578125" style="3" bestFit="1" customWidth="1"/>
    <col min="6915" max="7007" width="0" style="3" hidden="1" customWidth="1"/>
    <col min="7008" max="7018" width="10.7109375" style="3" customWidth="1"/>
    <col min="7019" max="7168" width="9.140625" style="3"/>
    <col min="7169" max="7169" width="5.85546875" style="3" customWidth="1"/>
    <col min="7170" max="7170" width="55.42578125" style="3" bestFit="1" customWidth="1"/>
    <col min="7171" max="7263" width="0" style="3" hidden="1" customWidth="1"/>
    <col min="7264" max="7274" width="10.7109375" style="3" customWidth="1"/>
    <col min="7275" max="7424" width="9.140625" style="3"/>
    <col min="7425" max="7425" width="5.85546875" style="3" customWidth="1"/>
    <col min="7426" max="7426" width="55.42578125" style="3" bestFit="1" customWidth="1"/>
    <col min="7427" max="7519" width="0" style="3" hidden="1" customWidth="1"/>
    <col min="7520" max="7530" width="10.7109375" style="3" customWidth="1"/>
    <col min="7531" max="7680" width="9.140625" style="3"/>
    <col min="7681" max="7681" width="5.85546875" style="3" customWidth="1"/>
    <col min="7682" max="7682" width="55.42578125" style="3" bestFit="1" customWidth="1"/>
    <col min="7683" max="7775" width="0" style="3" hidden="1" customWidth="1"/>
    <col min="7776" max="7786" width="10.7109375" style="3" customWidth="1"/>
    <col min="7787" max="7936" width="9.140625" style="3"/>
    <col min="7937" max="7937" width="5.85546875" style="3" customWidth="1"/>
    <col min="7938" max="7938" width="55.42578125" style="3" bestFit="1" customWidth="1"/>
    <col min="7939" max="8031" width="0" style="3" hidden="1" customWidth="1"/>
    <col min="8032" max="8042" width="10.7109375" style="3" customWidth="1"/>
    <col min="8043" max="8192" width="9.140625" style="3"/>
    <col min="8193" max="8193" width="5.85546875" style="3" customWidth="1"/>
    <col min="8194" max="8194" width="55.42578125" style="3" bestFit="1" customWidth="1"/>
    <col min="8195" max="8287" width="0" style="3" hidden="1" customWidth="1"/>
    <col min="8288" max="8298" width="10.7109375" style="3" customWidth="1"/>
    <col min="8299" max="8448" width="9.140625" style="3"/>
    <col min="8449" max="8449" width="5.85546875" style="3" customWidth="1"/>
    <col min="8450" max="8450" width="55.42578125" style="3" bestFit="1" customWidth="1"/>
    <col min="8451" max="8543" width="0" style="3" hidden="1" customWidth="1"/>
    <col min="8544" max="8554" width="10.7109375" style="3" customWidth="1"/>
    <col min="8555" max="8704" width="9.140625" style="3"/>
    <col min="8705" max="8705" width="5.85546875" style="3" customWidth="1"/>
    <col min="8706" max="8706" width="55.42578125" style="3" bestFit="1" customWidth="1"/>
    <col min="8707" max="8799" width="0" style="3" hidden="1" customWidth="1"/>
    <col min="8800" max="8810" width="10.7109375" style="3" customWidth="1"/>
    <col min="8811" max="8960" width="9.140625" style="3"/>
    <col min="8961" max="8961" width="5.85546875" style="3" customWidth="1"/>
    <col min="8962" max="8962" width="55.42578125" style="3" bestFit="1" customWidth="1"/>
    <col min="8963" max="9055" width="0" style="3" hidden="1" customWidth="1"/>
    <col min="9056" max="9066" width="10.7109375" style="3" customWidth="1"/>
    <col min="9067" max="9216" width="9.140625" style="3"/>
    <col min="9217" max="9217" width="5.85546875" style="3" customWidth="1"/>
    <col min="9218" max="9218" width="55.42578125" style="3" bestFit="1" customWidth="1"/>
    <col min="9219" max="9311" width="0" style="3" hidden="1" customWidth="1"/>
    <col min="9312" max="9322" width="10.7109375" style="3" customWidth="1"/>
    <col min="9323" max="9472" width="9.140625" style="3"/>
    <col min="9473" max="9473" width="5.85546875" style="3" customWidth="1"/>
    <col min="9474" max="9474" width="55.42578125" style="3" bestFit="1" customWidth="1"/>
    <col min="9475" max="9567" width="0" style="3" hidden="1" customWidth="1"/>
    <col min="9568" max="9578" width="10.7109375" style="3" customWidth="1"/>
    <col min="9579" max="9728" width="9.140625" style="3"/>
    <col min="9729" max="9729" width="5.85546875" style="3" customWidth="1"/>
    <col min="9730" max="9730" width="55.42578125" style="3" bestFit="1" customWidth="1"/>
    <col min="9731" max="9823" width="0" style="3" hidden="1" customWidth="1"/>
    <col min="9824" max="9834" width="10.7109375" style="3" customWidth="1"/>
    <col min="9835" max="9984" width="9.140625" style="3"/>
    <col min="9985" max="9985" width="5.85546875" style="3" customWidth="1"/>
    <col min="9986" max="9986" width="55.42578125" style="3" bestFit="1" customWidth="1"/>
    <col min="9987" max="10079" width="0" style="3" hidden="1" customWidth="1"/>
    <col min="10080" max="10090" width="10.7109375" style="3" customWidth="1"/>
    <col min="10091" max="10240" width="9.140625" style="3"/>
    <col min="10241" max="10241" width="5.85546875" style="3" customWidth="1"/>
    <col min="10242" max="10242" width="55.42578125" style="3" bestFit="1" customWidth="1"/>
    <col min="10243" max="10335" width="0" style="3" hidden="1" customWidth="1"/>
    <col min="10336" max="10346" width="10.7109375" style="3" customWidth="1"/>
    <col min="10347" max="10496" width="9.140625" style="3"/>
    <col min="10497" max="10497" width="5.85546875" style="3" customWidth="1"/>
    <col min="10498" max="10498" width="55.42578125" style="3" bestFit="1" customWidth="1"/>
    <col min="10499" max="10591" width="0" style="3" hidden="1" customWidth="1"/>
    <col min="10592" max="10602" width="10.7109375" style="3" customWidth="1"/>
    <col min="10603" max="10752" width="9.140625" style="3"/>
    <col min="10753" max="10753" width="5.85546875" style="3" customWidth="1"/>
    <col min="10754" max="10754" width="55.42578125" style="3" bestFit="1" customWidth="1"/>
    <col min="10755" max="10847" width="0" style="3" hidden="1" customWidth="1"/>
    <col min="10848" max="10858" width="10.7109375" style="3" customWidth="1"/>
    <col min="10859" max="11008" width="9.140625" style="3"/>
    <col min="11009" max="11009" width="5.85546875" style="3" customWidth="1"/>
    <col min="11010" max="11010" width="55.42578125" style="3" bestFit="1" customWidth="1"/>
    <col min="11011" max="11103" width="0" style="3" hidden="1" customWidth="1"/>
    <col min="11104" max="11114" width="10.7109375" style="3" customWidth="1"/>
    <col min="11115" max="11264" width="9.140625" style="3"/>
    <col min="11265" max="11265" width="5.85546875" style="3" customWidth="1"/>
    <col min="11266" max="11266" width="55.42578125" style="3" bestFit="1" customWidth="1"/>
    <col min="11267" max="11359" width="0" style="3" hidden="1" customWidth="1"/>
    <col min="11360" max="11370" width="10.7109375" style="3" customWidth="1"/>
    <col min="11371" max="11520" width="9.140625" style="3"/>
    <col min="11521" max="11521" width="5.85546875" style="3" customWidth="1"/>
    <col min="11522" max="11522" width="55.42578125" style="3" bestFit="1" customWidth="1"/>
    <col min="11523" max="11615" width="0" style="3" hidden="1" customWidth="1"/>
    <col min="11616" max="11626" width="10.7109375" style="3" customWidth="1"/>
    <col min="11627" max="11776" width="9.140625" style="3"/>
    <col min="11777" max="11777" width="5.85546875" style="3" customWidth="1"/>
    <col min="11778" max="11778" width="55.42578125" style="3" bestFit="1" customWidth="1"/>
    <col min="11779" max="11871" width="0" style="3" hidden="1" customWidth="1"/>
    <col min="11872" max="11882" width="10.7109375" style="3" customWidth="1"/>
    <col min="11883" max="12032" width="9.140625" style="3"/>
    <col min="12033" max="12033" width="5.85546875" style="3" customWidth="1"/>
    <col min="12034" max="12034" width="55.42578125" style="3" bestFit="1" customWidth="1"/>
    <col min="12035" max="12127" width="0" style="3" hidden="1" customWidth="1"/>
    <col min="12128" max="12138" width="10.7109375" style="3" customWidth="1"/>
    <col min="12139" max="12288" width="9.140625" style="3"/>
    <col min="12289" max="12289" width="5.85546875" style="3" customWidth="1"/>
    <col min="12290" max="12290" width="55.42578125" style="3" bestFit="1" customWidth="1"/>
    <col min="12291" max="12383" width="0" style="3" hidden="1" customWidth="1"/>
    <col min="12384" max="12394" width="10.7109375" style="3" customWidth="1"/>
    <col min="12395" max="12544" width="9.140625" style="3"/>
    <col min="12545" max="12545" width="5.85546875" style="3" customWidth="1"/>
    <col min="12546" max="12546" width="55.42578125" style="3" bestFit="1" customWidth="1"/>
    <col min="12547" max="12639" width="0" style="3" hidden="1" customWidth="1"/>
    <col min="12640" max="12650" width="10.7109375" style="3" customWidth="1"/>
    <col min="12651" max="12800" width="9.140625" style="3"/>
    <col min="12801" max="12801" width="5.85546875" style="3" customWidth="1"/>
    <col min="12802" max="12802" width="55.42578125" style="3" bestFit="1" customWidth="1"/>
    <col min="12803" max="12895" width="0" style="3" hidden="1" customWidth="1"/>
    <col min="12896" max="12906" width="10.7109375" style="3" customWidth="1"/>
    <col min="12907" max="13056" width="9.140625" style="3"/>
    <col min="13057" max="13057" width="5.85546875" style="3" customWidth="1"/>
    <col min="13058" max="13058" width="55.42578125" style="3" bestFit="1" customWidth="1"/>
    <col min="13059" max="13151" width="0" style="3" hidden="1" customWidth="1"/>
    <col min="13152" max="13162" width="10.7109375" style="3" customWidth="1"/>
    <col min="13163" max="13312" width="9.140625" style="3"/>
    <col min="13313" max="13313" width="5.85546875" style="3" customWidth="1"/>
    <col min="13314" max="13314" width="55.42578125" style="3" bestFit="1" customWidth="1"/>
    <col min="13315" max="13407" width="0" style="3" hidden="1" customWidth="1"/>
    <col min="13408" max="13418" width="10.7109375" style="3" customWidth="1"/>
    <col min="13419" max="13568" width="9.140625" style="3"/>
    <col min="13569" max="13569" width="5.85546875" style="3" customWidth="1"/>
    <col min="13570" max="13570" width="55.42578125" style="3" bestFit="1" customWidth="1"/>
    <col min="13571" max="13663" width="0" style="3" hidden="1" customWidth="1"/>
    <col min="13664" max="13674" width="10.7109375" style="3" customWidth="1"/>
    <col min="13675" max="13824" width="9.140625" style="3"/>
    <col min="13825" max="13825" width="5.85546875" style="3" customWidth="1"/>
    <col min="13826" max="13826" width="55.42578125" style="3" bestFit="1" customWidth="1"/>
    <col min="13827" max="13919" width="0" style="3" hidden="1" customWidth="1"/>
    <col min="13920" max="13930" width="10.7109375" style="3" customWidth="1"/>
    <col min="13931" max="14080" width="9.140625" style="3"/>
    <col min="14081" max="14081" width="5.85546875" style="3" customWidth="1"/>
    <col min="14082" max="14082" width="55.42578125" style="3" bestFit="1" customWidth="1"/>
    <col min="14083" max="14175" width="0" style="3" hidden="1" customWidth="1"/>
    <col min="14176" max="14186" width="10.7109375" style="3" customWidth="1"/>
    <col min="14187" max="14336" width="9.140625" style="3"/>
    <col min="14337" max="14337" width="5.85546875" style="3" customWidth="1"/>
    <col min="14338" max="14338" width="55.42578125" style="3" bestFit="1" customWidth="1"/>
    <col min="14339" max="14431" width="0" style="3" hidden="1" customWidth="1"/>
    <col min="14432" max="14442" width="10.7109375" style="3" customWidth="1"/>
    <col min="14443" max="14592" width="9.140625" style="3"/>
    <col min="14593" max="14593" width="5.85546875" style="3" customWidth="1"/>
    <col min="14594" max="14594" width="55.42578125" style="3" bestFit="1" customWidth="1"/>
    <col min="14595" max="14687" width="0" style="3" hidden="1" customWidth="1"/>
    <col min="14688" max="14698" width="10.7109375" style="3" customWidth="1"/>
    <col min="14699" max="14848" width="9.140625" style="3"/>
    <col min="14849" max="14849" width="5.85546875" style="3" customWidth="1"/>
    <col min="14850" max="14850" width="55.42578125" style="3" bestFit="1" customWidth="1"/>
    <col min="14851" max="14943" width="0" style="3" hidden="1" customWidth="1"/>
    <col min="14944" max="14954" width="10.7109375" style="3" customWidth="1"/>
    <col min="14955" max="15104" width="9.140625" style="3"/>
    <col min="15105" max="15105" width="5.85546875" style="3" customWidth="1"/>
    <col min="15106" max="15106" width="55.42578125" style="3" bestFit="1" customWidth="1"/>
    <col min="15107" max="15199" width="0" style="3" hidden="1" customWidth="1"/>
    <col min="15200" max="15210" width="10.7109375" style="3" customWidth="1"/>
    <col min="15211" max="15360" width="9.140625" style="3"/>
    <col min="15361" max="15361" width="5.85546875" style="3" customWidth="1"/>
    <col min="15362" max="15362" width="55.42578125" style="3" bestFit="1" customWidth="1"/>
    <col min="15363" max="15455" width="0" style="3" hidden="1" customWidth="1"/>
    <col min="15456" max="15466" width="10.7109375" style="3" customWidth="1"/>
    <col min="15467" max="15616" width="9.140625" style="3"/>
    <col min="15617" max="15617" width="5.85546875" style="3" customWidth="1"/>
    <col min="15618" max="15618" width="55.42578125" style="3" bestFit="1" customWidth="1"/>
    <col min="15619" max="15711" width="0" style="3" hidden="1" customWidth="1"/>
    <col min="15712" max="15722" width="10.7109375" style="3" customWidth="1"/>
    <col min="15723" max="15872" width="9.140625" style="3"/>
    <col min="15873" max="15873" width="5.85546875" style="3" customWidth="1"/>
    <col min="15874" max="15874" width="55.42578125" style="3" bestFit="1" customWidth="1"/>
    <col min="15875" max="15967" width="0" style="3" hidden="1" customWidth="1"/>
    <col min="15968" max="15978" width="10.7109375" style="3" customWidth="1"/>
    <col min="15979" max="16128" width="9.140625" style="3"/>
    <col min="16129" max="16129" width="5.85546875" style="3" customWidth="1"/>
    <col min="16130" max="16130" width="55.42578125" style="3" bestFit="1" customWidth="1"/>
    <col min="16131" max="16223" width="0" style="3" hidden="1" customWidth="1"/>
    <col min="16224" max="16234" width="10.7109375" style="3" customWidth="1"/>
    <col min="16235" max="16384" width="9.140625" style="3"/>
  </cols>
  <sheetData>
    <row r="1" spans="1:109" ht="18.75">
      <c r="A1" s="1" t="s">
        <v>60</v>
      </c>
      <c r="B1" s="21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</row>
    <row r="2" spans="1:109" hidden="1">
      <c r="A2" s="4"/>
      <c r="B2" s="5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109" ht="15.75" thickBot="1">
      <c r="A3" s="7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2"/>
      <c r="AG3" s="8"/>
      <c r="AN3" s="79"/>
      <c r="AO3" s="79"/>
      <c r="AQ3" s="79"/>
      <c r="AR3" s="79"/>
      <c r="AS3" s="79"/>
      <c r="AT3" s="79"/>
      <c r="AU3" s="79"/>
      <c r="AV3" s="79"/>
      <c r="AZ3" s="79"/>
      <c r="BA3" s="79"/>
      <c r="BB3" s="79"/>
      <c r="BC3" s="79"/>
      <c r="BI3" s="79"/>
      <c r="BJ3" s="79"/>
      <c r="BM3" s="9"/>
      <c r="BN3" s="9"/>
      <c r="BO3" s="9"/>
      <c r="BP3" s="79"/>
      <c r="BQ3" s="79"/>
      <c r="BR3" s="9"/>
      <c r="BV3" s="10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Y3" s="11"/>
      <c r="CZ3" s="11"/>
      <c r="DA3" s="11"/>
      <c r="DE3" s="80" t="s">
        <v>0</v>
      </c>
    </row>
    <row r="4" spans="1:109" ht="25.5" customHeight="1" thickTop="1" thickBot="1">
      <c r="A4" s="25" t="s">
        <v>1</v>
      </c>
      <c r="B4" s="26" t="s">
        <v>2</v>
      </c>
      <c r="C4" s="27">
        <v>38504</v>
      </c>
      <c r="D4" s="27">
        <v>38534</v>
      </c>
      <c r="E4" s="27">
        <v>38565</v>
      </c>
      <c r="F4" s="28">
        <v>38596</v>
      </c>
      <c r="G4" s="27">
        <v>38626</v>
      </c>
      <c r="H4" s="29">
        <v>38657</v>
      </c>
      <c r="I4" s="27">
        <v>38687</v>
      </c>
      <c r="J4" s="27">
        <v>38718</v>
      </c>
      <c r="K4" s="27">
        <v>38749</v>
      </c>
      <c r="L4" s="27">
        <v>38777</v>
      </c>
      <c r="M4" s="28">
        <v>38808</v>
      </c>
      <c r="N4" s="27">
        <v>38838</v>
      </c>
      <c r="O4" s="27">
        <v>38869</v>
      </c>
      <c r="P4" s="27">
        <v>38899</v>
      </c>
      <c r="Q4" s="27">
        <v>38930</v>
      </c>
      <c r="R4" s="27">
        <v>38961</v>
      </c>
      <c r="S4" s="27">
        <v>38991</v>
      </c>
      <c r="T4" s="27">
        <v>39022</v>
      </c>
      <c r="U4" s="27">
        <v>39052</v>
      </c>
      <c r="V4" s="27">
        <v>39083</v>
      </c>
      <c r="W4" s="27">
        <v>39114</v>
      </c>
      <c r="X4" s="27">
        <v>39142</v>
      </c>
      <c r="Y4" s="27">
        <v>39173</v>
      </c>
      <c r="Z4" s="27">
        <v>39203</v>
      </c>
      <c r="AA4" s="27">
        <v>39234</v>
      </c>
      <c r="AB4" s="27">
        <v>39264</v>
      </c>
      <c r="AC4" s="27">
        <v>39295</v>
      </c>
      <c r="AD4" s="29">
        <v>39326</v>
      </c>
      <c r="AE4" s="27">
        <v>39356</v>
      </c>
      <c r="AF4" s="27">
        <v>39387</v>
      </c>
      <c r="AG4" s="27">
        <v>39417</v>
      </c>
      <c r="AH4" s="27">
        <v>39448</v>
      </c>
      <c r="AI4" s="27">
        <v>39479</v>
      </c>
      <c r="AJ4" s="27">
        <v>39508</v>
      </c>
      <c r="AK4" s="27">
        <v>39539</v>
      </c>
      <c r="AL4" s="27">
        <v>39569</v>
      </c>
      <c r="AM4" s="27">
        <v>39600</v>
      </c>
      <c r="AN4" s="27">
        <v>39630</v>
      </c>
      <c r="AO4" s="29">
        <v>39661</v>
      </c>
      <c r="AP4" s="27">
        <v>39692</v>
      </c>
      <c r="AQ4" s="27">
        <v>39722</v>
      </c>
      <c r="AR4" s="27">
        <v>39753</v>
      </c>
      <c r="AS4" s="27">
        <v>39783</v>
      </c>
      <c r="AT4" s="27">
        <v>39814</v>
      </c>
      <c r="AU4" s="27">
        <v>39845</v>
      </c>
      <c r="AV4" s="27">
        <v>39873</v>
      </c>
      <c r="AW4" s="27">
        <v>39904</v>
      </c>
      <c r="AX4" s="27">
        <v>39934</v>
      </c>
      <c r="AY4" s="27">
        <v>39965</v>
      </c>
      <c r="AZ4" s="27">
        <v>39995</v>
      </c>
      <c r="BA4" s="27">
        <v>40026</v>
      </c>
      <c r="BB4" s="27">
        <v>40057</v>
      </c>
      <c r="BC4" s="27">
        <v>40087</v>
      </c>
      <c r="BD4" s="27">
        <v>40118</v>
      </c>
      <c r="BE4" s="27">
        <v>40148</v>
      </c>
      <c r="BF4" s="27">
        <v>40179</v>
      </c>
      <c r="BG4" s="27">
        <v>40210</v>
      </c>
      <c r="BH4" s="27">
        <v>40238</v>
      </c>
      <c r="BI4" s="27">
        <v>40269</v>
      </c>
      <c r="BJ4" s="27">
        <v>40299</v>
      </c>
      <c r="BK4" s="27">
        <v>40330</v>
      </c>
      <c r="BL4" s="27">
        <v>40360</v>
      </c>
      <c r="BM4" s="27">
        <v>40391</v>
      </c>
      <c r="BN4" s="27">
        <v>40422</v>
      </c>
      <c r="BO4" s="27">
        <v>40452</v>
      </c>
      <c r="BP4" s="27">
        <v>40483</v>
      </c>
      <c r="BQ4" s="27">
        <v>40513</v>
      </c>
      <c r="BR4" s="27">
        <v>40544</v>
      </c>
      <c r="BS4" s="27">
        <v>40575</v>
      </c>
      <c r="BT4" s="27">
        <v>40603</v>
      </c>
      <c r="BU4" s="27">
        <v>40634</v>
      </c>
      <c r="BV4" s="27">
        <v>40664</v>
      </c>
      <c r="BW4" s="27">
        <v>40695</v>
      </c>
      <c r="BX4" s="27">
        <v>40725</v>
      </c>
      <c r="BY4" s="27">
        <v>40756</v>
      </c>
      <c r="BZ4" s="27">
        <v>40787</v>
      </c>
      <c r="CA4" s="27">
        <v>40817</v>
      </c>
      <c r="CB4" s="27">
        <v>40848</v>
      </c>
      <c r="CC4" s="27">
        <v>40878</v>
      </c>
      <c r="CD4" s="27">
        <v>40909</v>
      </c>
      <c r="CE4" s="27">
        <v>40940</v>
      </c>
      <c r="CF4" s="27">
        <v>40969</v>
      </c>
      <c r="CG4" s="27">
        <v>41000</v>
      </c>
      <c r="CH4" s="27">
        <v>41030</v>
      </c>
      <c r="CI4" s="27">
        <v>41061</v>
      </c>
      <c r="CJ4" s="27">
        <v>41091</v>
      </c>
      <c r="CK4" s="27">
        <v>41122</v>
      </c>
      <c r="CL4" s="27">
        <v>41153</v>
      </c>
      <c r="CM4" s="27">
        <v>41183</v>
      </c>
      <c r="CN4" s="27">
        <v>41214</v>
      </c>
      <c r="CO4" s="27">
        <v>41244</v>
      </c>
      <c r="CP4" s="27">
        <v>41275</v>
      </c>
      <c r="CQ4" s="27">
        <v>41306</v>
      </c>
      <c r="CR4" s="27">
        <v>41334</v>
      </c>
      <c r="CS4" s="27">
        <v>41365</v>
      </c>
      <c r="CT4" s="27">
        <v>41395</v>
      </c>
      <c r="CU4" s="27">
        <v>41426</v>
      </c>
      <c r="CV4" s="27">
        <v>41456</v>
      </c>
      <c r="CW4" s="27">
        <v>41487</v>
      </c>
      <c r="CX4" s="27">
        <v>41518</v>
      </c>
      <c r="CY4" s="27">
        <v>41548</v>
      </c>
      <c r="CZ4" s="27">
        <v>41579</v>
      </c>
      <c r="DA4" s="27">
        <v>41609</v>
      </c>
      <c r="DB4" s="27">
        <v>41640</v>
      </c>
      <c r="DC4" s="30">
        <v>41671</v>
      </c>
      <c r="DD4" s="30">
        <v>41699</v>
      </c>
      <c r="DE4" s="30">
        <v>41730</v>
      </c>
    </row>
    <row r="5" spans="1:109" ht="15.75" thickTop="1">
      <c r="A5" s="31"/>
      <c r="B5" s="32"/>
      <c r="C5" s="12"/>
      <c r="D5" s="12"/>
      <c r="E5" s="12"/>
      <c r="F5" s="13"/>
      <c r="G5" s="12"/>
      <c r="H5" s="14"/>
      <c r="I5" s="12"/>
      <c r="J5" s="12"/>
      <c r="K5" s="12"/>
      <c r="L5" s="12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4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4"/>
      <c r="AP5" s="15"/>
      <c r="AQ5" s="15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7"/>
      <c r="DD5" s="17"/>
      <c r="DE5" s="17"/>
    </row>
    <row r="6" spans="1:109" ht="17.45" customHeight="1">
      <c r="A6" s="33" t="s">
        <v>3</v>
      </c>
      <c r="B6" s="34" t="s">
        <v>4</v>
      </c>
      <c r="C6" s="35">
        <v>0</v>
      </c>
      <c r="D6" s="35">
        <v>0</v>
      </c>
      <c r="E6" s="35">
        <v>0</v>
      </c>
      <c r="F6" s="36">
        <v>0</v>
      </c>
      <c r="G6" s="35">
        <v>0</v>
      </c>
      <c r="H6" s="37">
        <v>0</v>
      </c>
      <c r="I6" s="35">
        <v>0</v>
      </c>
      <c r="J6" s="35">
        <v>0</v>
      </c>
      <c r="K6" s="35">
        <v>0</v>
      </c>
      <c r="L6" s="35">
        <v>0</v>
      </c>
      <c r="M6" s="36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7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7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35">
        <v>0</v>
      </c>
      <c r="CO6" s="35">
        <v>0</v>
      </c>
      <c r="CP6" s="35">
        <v>0</v>
      </c>
      <c r="CQ6" s="35">
        <v>0</v>
      </c>
      <c r="CR6" s="35">
        <v>0</v>
      </c>
      <c r="CS6" s="35">
        <v>0</v>
      </c>
      <c r="CT6" s="35">
        <v>0</v>
      </c>
      <c r="CU6" s="35">
        <v>0</v>
      </c>
      <c r="CV6" s="35">
        <v>0</v>
      </c>
      <c r="CW6" s="35">
        <v>0</v>
      </c>
      <c r="CX6" s="35">
        <v>0</v>
      </c>
      <c r="CY6" s="35">
        <v>0</v>
      </c>
      <c r="CZ6" s="35">
        <v>0</v>
      </c>
      <c r="DA6" s="35">
        <v>0</v>
      </c>
      <c r="DB6" s="35">
        <v>0</v>
      </c>
      <c r="DC6" s="38">
        <v>0</v>
      </c>
      <c r="DD6" s="38">
        <v>0</v>
      </c>
      <c r="DE6" s="38">
        <v>0</v>
      </c>
    </row>
    <row r="7" spans="1:109" ht="17.45" customHeight="1">
      <c r="A7" s="39"/>
      <c r="B7" s="40"/>
      <c r="C7" s="41"/>
      <c r="D7" s="41"/>
      <c r="E7" s="41"/>
      <c r="F7" s="42"/>
      <c r="G7" s="41"/>
      <c r="H7" s="43"/>
      <c r="I7" s="41"/>
      <c r="J7" s="41"/>
      <c r="K7" s="41"/>
      <c r="L7" s="41"/>
      <c r="M7" s="42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3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3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4"/>
      <c r="DD7" s="44"/>
      <c r="DE7" s="44"/>
    </row>
    <row r="8" spans="1:109" ht="17.45" customHeight="1">
      <c r="A8" s="33" t="s">
        <v>5</v>
      </c>
      <c r="B8" s="34" t="s">
        <v>6</v>
      </c>
      <c r="C8" s="35">
        <v>1207.5941332191794</v>
      </c>
      <c r="D8" s="35">
        <v>1169.3140098843271</v>
      </c>
      <c r="E8" s="35">
        <v>992.91258254432705</v>
      </c>
      <c r="F8" s="36">
        <v>1198.609898054327</v>
      </c>
      <c r="G8" s="35">
        <v>1644.2891013443273</v>
      </c>
      <c r="H8" s="37">
        <v>1734.824023805671</v>
      </c>
      <c r="I8" s="35">
        <v>1834.5720484756712</v>
      </c>
      <c r="J8" s="35">
        <v>1961.88872173246</v>
      </c>
      <c r="K8" s="35">
        <v>2341.3958519126513</v>
      </c>
      <c r="L8" s="35">
        <v>2128.8771590397255</v>
      </c>
      <c r="M8" s="36">
        <v>2105.2880649290082</v>
      </c>
      <c r="N8" s="35">
        <v>2054.0058321224997</v>
      </c>
      <c r="O8" s="35">
        <v>2234.3593438034395</v>
      </c>
      <c r="P8" s="35">
        <v>2207.0196231888999</v>
      </c>
      <c r="Q8" s="35">
        <v>2178.5085163901749</v>
      </c>
      <c r="R8" s="35">
        <v>2028.3305845411151</v>
      </c>
      <c r="S8" s="35">
        <v>2143.4420798757255</v>
      </c>
      <c r="T8" s="35">
        <v>2071.4782679852269</v>
      </c>
      <c r="U8" s="35">
        <v>2070.5044693114196</v>
      </c>
      <c r="V8" s="35">
        <v>2116.932351689426</v>
      </c>
      <c r="W8" s="35">
        <v>2025.9462067436184</v>
      </c>
      <c r="X8" s="35">
        <v>2220.6206529704268</v>
      </c>
      <c r="Y8" s="35">
        <v>2165.4956665696654</v>
      </c>
      <c r="Z8" s="35">
        <v>2168.2080023572453</v>
      </c>
      <c r="AA8" s="35">
        <v>2315.7004667044071</v>
      </c>
      <c r="AB8" s="35">
        <v>2451.9068899611289</v>
      </c>
      <c r="AC8" s="35">
        <v>2908.8353703098255</v>
      </c>
      <c r="AD8" s="37">
        <v>2851.4056544009604</v>
      </c>
      <c r="AE8" s="35">
        <v>2799.5777638437412</v>
      </c>
      <c r="AF8" s="35">
        <v>3075.457067543789</v>
      </c>
      <c r="AG8" s="35">
        <v>3404.4025624615028</v>
      </c>
      <c r="AH8" s="35">
        <v>4140.4894746187583</v>
      </c>
      <c r="AI8" s="35">
        <v>4143.1476186510372</v>
      </c>
      <c r="AJ8" s="35">
        <v>4992.5430241069389</v>
      </c>
      <c r="AK8" s="35">
        <v>4662.0759049025146</v>
      </c>
      <c r="AL8" s="35">
        <v>4645.2477973798577</v>
      </c>
      <c r="AM8" s="35">
        <v>4763.067357440872</v>
      </c>
      <c r="AN8" s="35">
        <v>5078.0112470027007</v>
      </c>
      <c r="AO8" s="37">
        <v>5097.4471863669023</v>
      </c>
      <c r="AP8" s="35">
        <v>4744.6221060068447</v>
      </c>
      <c r="AQ8" s="35">
        <v>4572.8296630475006</v>
      </c>
      <c r="AR8" s="35">
        <v>4409.0259711448789</v>
      </c>
      <c r="AS8" s="35">
        <v>4346.3346976313705</v>
      </c>
      <c r="AT8" s="35">
        <v>4221.6819360652316</v>
      </c>
      <c r="AU8" s="35">
        <v>4114.911983316937</v>
      </c>
      <c r="AV8" s="35">
        <v>4526.0890101948889</v>
      </c>
      <c r="AW8" s="35">
        <v>4739.5692683599991</v>
      </c>
      <c r="AX8" s="35">
        <v>4933.8751206899997</v>
      </c>
      <c r="AY8" s="35">
        <v>5148.3490968012047</v>
      </c>
      <c r="AZ8" s="35">
        <v>5925.9618539430003</v>
      </c>
      <c r="BA8" s="35">
        <v>6603.2744083842153</v>
      </c>
      <c r="BB8" s="35">
        <v>6371.8904146083787</v>
      </c>
      <c r="BC8" s="35">
        <v>6510.9091048880691</v>
      </c>
      <c r="BD8" s="35">
        <v>6441.2311635090273</v>
      </c>
      <c r="BE8" s="35">
        <v>6414.364242695</v>
      </c>
      <c r="BF8" s="35">
        <v>6277.95380572667</v>
      </c>
      <c r="BG8" s="35">
        <v>6538.7854937177653</v>
      </c>
      <c r="BH8" s="35">
        <v>6695.2168719289721</v>
      </c>
      <c r="BI8" s="35">
        <v>6964.7055060365892</v>
      </c>
      <c r="BJ8" s="35">
        <v>7160.9680286951134</v>
      </c>
      <c r="BK8" s="35">
        <v>7159.2679581132779</v>
      </c>
      <c r="BL8" s="35">
        <v>6743.1424956017418</v>
      </c>
      <c r="BM8" s="35">
        <v>6669.584891773141</v>
      </c>
      <c r="BN8" s="35">
        <v>6868.7494596974011</v>
      </c>
      <c r="BO8" s="35">
        <v>6674.5396071422092</v>
      </c>
      <c r="BP8" s="35">
        <v>6504.2656434804157</v>
      </c>
      <c r="BQ8" s="35">
        <v>6306.4675671872719</v>
      </c>
      <c r="BR8" s="35">
        <v>6865.8521646270055</v>
      </c>
      <c r="BS8" s="35">
        <v>6982.4244499202923</v>
      </c>
      <c r="BT8" s="35">
        <v>7014.2318001042349</v>
      </c>
      <c r="BU8" s="35">
        <v>6730.9543862314986</v>
      </c>
      <c r="BV8" s="35">
        <v>7131.5675773788207</v>
      </c>
      <c r="BW8" s="35">
        <v>7755.6404121184996</v>
      </c>
      <c r="BX8" s="35">
        <v>7475.3726773763146</v>
      </c>
      <c r="BY8" s="35">
        <v>7694.6521771541284</v>
      </c>
      <c r="BZ8" s="35">
        <v>7899.4116672389991</v>
      </c>
      <c r="CA8" s="35">
        <v>7450.2529309299989</v>
      </c>
      <c r="CB8" s="35">
        <v>7450.9943186599994</v>
      </c>
      <c r="CC8" s="35">
        <v>7486.398109669999</v>
      </c>
      <c r="CD8" s="35">
        <v>7545.9346201299995</v>
      </c>
      <c r="CE8" s="35">
        <v>7572.0952121888358</v>
      </c>
      <c r="CF8" s="35">
        <v>7859.0611242675595</v>
      </c>
      <c r="CG8" s="35">
        <v>7834.6147919393825</v>
      </c>
      <c r="CH8" s="35">
        <v>7374.5078700393842</v>
      </c>
      <c r="CI8" s="35">
        <v>7309.1368180799991</v>
      </c>
      <c r="CJ8" s="35">
        <v>7493.8330639744245</v>
      </c>
      <c r="CK8" s="35">
        <v>7716.931297341006</v>
      </c>
      <c r="CL8" s="35">
        <v>7973.9142444551371</v>
      </c>
      <c r="CM8" s="35">
        <v>8370.4267425410071</v>
      </c>
      <c r="CN8" s="35">
        <v>8220.5994920110061</v>
      </c>
      <c r="CO8" s="35">
        <v>8604.0737390434715</v>
      </c>
      <c r="CP8" s="35">
        <v>9103.2459471044313</v>
      </c>
      <c r="CQ8" s="35">
        <v>9195.5997455210054</v>
      </c>
      <c r="CR8" s="35">
        <v>9112.9738819810063</v>
      </c>
      <c r="CS8" s="35">
        <v>8315.2625640110073</v>
      </c>
      <c r="CT8" s="35">
        <v>8066.1691370311037</v>
      </c>
      <c r="CU8" s="35">
        <v>8292.7330295571701</v>
      </c>
      <c r="CV8" s="35">
        <v>7962.9407559723322</v>
      </c>
      <c r="CW8" s="35">
        <v>8020.4558036602666</v>
      </c>
      <c r="CX8" s="35">
        <v>8541.6909174208977</v>
      </c>
      <c r="CY8" s="35">
        <v>8389.2294163678489</v>
      </c>
      <c r="CZ8" s="35">
        <v>8174.7015492568971</v>
      </c>
      <c r="DA8" s="35">
        <v>8276.1752153927027</v>
      </c>
      <c r="DB8" s="35">
        <v>7913.5198818192794</v>
      </c>
      <c r="DC8" s="38">
        <v>8097.1224328508706</v>
      </c>
      <c r="DD8" s="38">
        <v>8385.299775664349</v>
      </c>
      <c r="DE8" s="38">
        <v>8638.9039429218847</v>
      </c>
    </row>
    <row r="9" spans="1:109" ht="17.45" customHeight="1">
      <c r="A9" s="39" t="s">
        <v>7</v>
      </c>
      <c r="B9" s="40" t="s">
        <v>8</v>
      </c>
      <c r="C9" s="45">
        <v>0.136798</v>
      </c>
      <c r="D9" s="45">
        <v>0.13377839999999999</v>
      </c>
      <c r="E9" s="45">
        <v>0.1290866</v>
      </c>
      <c r="F9" s="46">
        <v>0.14135320000000001</v>
      </c>
      <c r="G9" s="45">
        <v>0.14374520000000002</v>
      </c>
      <c r="H9" s="47">
        <v>0.14154120000000001</v>
      </c>
      <c r="I9" s="45">
        <v>0.13423236</v>
      </c>
      <c r="J9" s="45">
        <v>0.13775066</v>
      </c>
      <c r="K9" s="45">
        <v>0.13323370000000001</v>
      </c>
      <c r="L9" s="45">
        <v>0.13779868000000001</v>
      </c>
      <c r="M9" s="46">
        <v>0.13608776</v>
      </c>
      <c r="N9" s="45">
        <v>0.13424576000000002</v>
      </c>
      <c r="O9" s="45">
        <v>0.14117195999999999</v>
      </c>
      <c r="P9" s="45">
        <v>0.13529314000000001</v>
      </c>
      <c r="Q9" s="45">
        <v>0.13767499999999999</v>
      </c>
      <c r="R9" s="45">
        <v>0.13331179999999998</v>
      </c>
      <c r="S9" s="45">
        <v>0.13081680000000001</v>
      </c>
      <c r="T9" s="45">
        <v>0.16068175000000001</v>
      </c>
      <c r="U9" s="45">
        <v>0.13693776000000002</v>
      </c>
      <c r="V9" s="45">
        <v>0.13876416999999999</v>
      </c>
      <c r="W9" s="45">
        <v>0.13994671</v>
      </c>
      <c r="X9" s="45">
        <v>0.14068666999999999</v>
      </c>
      <c r="Y9" s="45">
        <v>0.14070187000000001</v>
      </c>
      <c r="Z9" s="45">
        <v>0.13231327000000001</v>
      </c>
      <c r="AA9" s="45">
        <v>0.13099569</v>
      </c>
      <c r="AB9" s="45">
        <v>0.13989024999999999</v>
      </c>
      <c r="AC9" s="45">
        <v>0.14362048000000002</v>
      </c>
      <c r="AD9" s="47">
        <v>0.13761479999999998</v>
      </c>
      <c r="AE9" s="45">
        <v>0.13965229999999998</v>
      </c>
      <c r="AF9" s="45">
        <v>0.13140895000000002</v>
      </c>
      <c r="AG9" s="45">
        <v>0.13067265</v>
      </c>
      <c r="AH9" s="45">
        <v>0.12752050000000001</v>
      </c>
      <c r="AI9" s="45">
        <v>0.12940771000000001</v>
      </c>
      <c r="AJ9" s="45">
        <v>0.13104557999999999</v>
      </c>
      <c r="AK9" s="45">
        <v>0.13242966999999997</v>
      </c>
      <c r="AL9" s="45">
        <v>0.13351503000000001</v>
      </c>
      <c r="AM9" s="45">
        <v>0.13456847</v>
      </c>
      <c r="AN9" s="45">
        <v>0.24863014999999999</v>
      </c>
      <c r="AO9" s="47">
        <v>0.60041800000000001</v>
      </c>
      <c r="AP9" s="45">
        <v>0.18663107000000001</v>
      </c>
      <c r="AQ9" s="45">
        <v>1.2458031899999999</v>
      </c>
      <c r="AR9" s="45">
        <v>7.9225805500000002</v>
      </c>
      <c r="AS9" s="45">
        <v>4.3852080000000004</v>
      </c>
      <c r="AT9" s="45">
        <v>1.92856217</v>
      </c>
      <c r="AU9" s="45">
        <v>0.58993375999999997</v>
      </c>
      <c r="AV9" s="45">
        <v>0.99077411000000004</v>
      </c>
      <c r="AW9" s="45">
        <v>0.64135385999999994</v>
      </c>
      <c r="AX9" s="45">
        <v>0.82659742999999997</v>
      </c>
      <c r="AY9" s="45">
        <v>0.74386967999999998</v>
      </c>
      <c r="AZ9" s="45">
        <v>4.2991701200000003</v>
      </c>
      <c r="BA9" s="45">
        <v>0.53958837000000004</v>
      </c>
      <c r="BB9" s="45">
        <v>0.44831434000000003</v>
      </c>
      <c r="BC9" s="45">
        <v>0.43327086999999997</v>
      </c>
      <c r="BD9" s="45">
        <v>0.49215487000000002</v>
      </c>
      <c r="BE9" s="45">
        <v>0.44504549999999998</v>
      </c>
      <c r="BF9" s="45">
        <v>0.45835286999999997</v>
      </c>
      <c r="BG9" s="45">
        <v>0.47558250000000002</v>
      </c>
      <c r="BH9" s="45">
        <v>0.51804998000000002</v>
      </c>
      <c r="BI9" s="45">
        <v>0.48696898</v>
      </c>
      <c r="BJ9" s="45">
        <v>0.53973290000000007</v>
      </c>
      <c r="BK9" s="45">
        <v>0.47216130000000001</v>
      </c>
      <c r="BL9" s="45">
        <v>0.48760900000000001</v>
      </c>
      <c r="BM9" s="45">
        <v>0.46953503999999996</v>
      </c>
      <c r="BN9" s="45">
        <v>0.51091067999999995</v>
      </c>
      <c r="BO9" s="45">
        <v>0.48699755</v>
      </c>
      <c r="BP9" s="45">
        <v>0.47057603000000003</v>
      </c>
      <c r="BQ9" s="45">
        <v>0.49740463000000001</v>
      </c>
      <c r="BR9" s="45">
        <v>0.48092333000000004</v>
      </c>
      <c r="BS9" s="45">
        <v>0.53937548000000002</v>
      </c>
      <c r="BT9" s="45">
        <v>0.52450744999999999</v>
      </c>
      <c r="BU9" s="45">
        <v>0.52026499000000004</v>
      </c>
      <c r="BV9" s="45">
        <v>0.47035330000000003</v>
      </c>
      <c r="BW9" s="45">
        <v>0.55148105000000003</v>
      </c>
      <c r="BX9" s="45">
        <v>0.53301871999999995</v>
      </c>
      <c r="BY9" s="45">
        <v>0.59360968999999997</v>
      </c>
      <c r="BZ9" s="45">
        <v>0.60386452000000002</v>
      </c>
      <c r="CA9" s="45">
        <v>0.62539370999999999</v>
      </c>
      <c r="CB9" s="45">
        <v>0.58118192999999996</v>
      </c>
      <c r="CC9" s="45">
        <v>0.66350315000000004</v>
      </c>
      <c r="CD9" s="45">
        <v>0.62708301</v>
      </c>
      <c r="CE9" s="45">
        <v>0.68965433000000009</v>
      </c>
      <c r="CF9" s="45">
        <v>0.61038177000000005</v>
      </c>
      <c r="CG9" s="45">
        <v>0.64981306000000005</v>
      </c>
      <c r="CH9" s="45">
        <v>0.67600545000000001</v>
      </c>
      <c r="CI9" s="45">
        <v>0.74728974000000004</v>
      </c>
      <c r="CJ9" s="45">
        <v>0.67823204000000004</v>
      </c>
      <c r="CK9" s="45">
        <v>0.78455043999999996</v>
      </c>
      <c r="CL9" s="45">
        <v>0.74912519</v>
      </c>
      <c r="CM9" s="45">
        <v>0.75282227000000002</v>
      </c>
      <c r="CN9" s="45">
        <v>0.81664368999999992</v>
      </c>
      <c r="CO9" s="45">
        <v>0.91252921999999992</v>
      </c>
      <c r="CP9" s="45">
        <v>0.85935381999999993</v>
      </c>
      <c r="CQ9" s="45">
        <v>0.83725646999999992</v>
      </c>
      <c r="CR9" s="45">
        <v>0.77935228000000001</v>
      </c>
      <c r="CS9" s="45">
        <v>0.78700070999999994</v>
      </c>
      <c r="CT9" s="45">
        <v>0.80291180000000006</v>
      </c>
      <c r="CU9" s="45">
        <v>0.76096269999999999</v>
      </c>
      <c r="CV9" s="45">
        <v>0.94520529000000009</v>
      </c>
      <c r="CW9" s="45">
        <v>0.87856173999999998</v>
      </c>
      <c r="CX9" s="45">
        <v>0.78481054000000006</v>
      </c>
      <c r="CY9" s="45">
        <v>0.80464106000000002</v>
      </c>
      <c r="CZ9" s="45">
        <v>0.72384230000000005</v>
      </c>
      <c r="DA9" s="45">
        <v>0.87234237999999997</v>
      </c>
      <c r="DB9" s="45">
        <v>0.88549264999999988</v>
      </c>
      <c r="DC9" s="48">
        <v>1.01794235</v>
      </c>
      <c r="DD9" s="48">
        <v>0.79105698000000013</v>
      </c>
      <c r="DE9" s="48">
        <v>1.02546918</v>
      </c>
    </row>
    <row r="10" spans="1:109" ht="17.45" customHeight="1">
      <c r="A10" s="39" t="s">
        <v>9</v>
      </c>
      <c r="B10" s="40" t="s">
        <v>10</v>
      </c>
      <c r="C10" s="45">
        <v>602.5831153691795</v>
      </c>
      <c r="D10" s="45">
        <v>535.44971606432716</v>
      </c>
      <c r="E10" s="45">
        <v>335.88269305432709</v>
      </c>
      <c r="F10" s="46">
        <v>377.39918996432709</v>
      </c>
      <c r="G10" s="45">
        <v>756.21661557432708</v>
      </c>
      <c r="H10" s="47">
        <v>799.78411217567088</v>
      </c>
      <c r="I10" s="45">
        <v>952.44549318567101</v>
      </c>
      <c r="J10" s="45">
        <v>849.03084875245986</v>
      </c>
      <c r="K10" s="45">
        <v>1041.2642462425736</v>
      </c>
      <c r="L10" s="45">
        <v>535.11257146725177</v>
      </c>
      <c r="M10" s="46">
        <v>373.29821518025176</v>
      </c>
      <c r="N10" s="45">
        <v>319.35145348025173</v>
      </c>
      <c r="O10" s="45">
        <v>381.37694892093668</v>
      </c>
      <c r="P10" s="45">
        <v>326.26637740093673</v>
      </c>
      <c r="Q10" s="45">
        <v>324.81329154118612</v>
      </c>
      <c r="R10" s="45">
        <v>171.73779741118611</v>
      </c>
      <c r="S10" s="45">
        <v>251.64649767493668</v>
      </c>
      <c r="T10" s="45">
        <v>149.7201244811861</v>
      </c>
      <c r="U10" s="45">
        <v>237.45449411593665</v>
      </c>
      <c r="V10" s="45">
        <v>400.38913668999999</v>
      </c>
      <c r="W10" s="45">
        <v>262.19748087000005</v>
      </c>
      <c r="X10" s="45">
        <v>305.01808734118606</v>
      </c>
      <c r="Y10" s="45">
        <v>282.89005056893666</v>
      </c>
      <c r="Z10" s="45">
        <v>288.47058529675058</v>
      </c>
      <c r="AA10" s="45">
        <v>341.93267334899997</v>
      </c>
      <c r="AB10" s="45">
        <v>395.38881842675056</v>
      </c>
      <c r="AC10" s="45">
        <v>630.78627846675056</v>
      </c>
      <c r="AD10" s="47">
        <v>521.60702317598611</v>
      </c>
      <c r="AE10" s="45">
        <v>286.57811782876701</v>
      </c>
      <c r="AF10" s="45">
        <v>416.10564258684917</v>
      </c>
      <c r="AG10" s="45">
        <v>616.30119900684917</v>
      </c>
      <c r="AH10" s="45">
        <v>927.75296842584908</v>
      </c>
      <c r="AI10" s="45">
        <v>1008.6797707300957</v>
      </c>
      <c r="AJ10" s="45">
        <v>1342.4605875583961</v>
      </c>
      <c r="AK10" s="45">
        <v>1018.6712297208943</v>
      </c>
      <c r="AL10" s="45">
        <v>1090.0411010983962</v>
      </c>
      <c r="AM10" s="45">
        <v>1015.3031527793963</v>
      </c>
      <c r="AN10" s="45">
        <v>1088.1355009148565</v>
      </c>
      <c r="AO10" s="47">
        <v>994.7121213074015</v>
      </c>
      <c r="AP10" s="45">
        <v>798.0093193790002</v>
      </c>
      <c r="AQ10" s="45">
        <v>644.94183145</v>
      </c>
      <c r="AR10" s="45">
        <v>439.66720171000003</v>
      </c>
      <c r="AS10" s="45">
        <v>515.69360505299994</v>
      </c>
      <c r="AT10" s="45">
        <v>395.27437466199996</v>
      </c>
      <c r="AU10" s="45">
        <v>359.40538953679999</v>
      </c>
      <c r="AV10" s="45">
        <v>576.62277908000021</v>
      </c>
      <c r="AW10" s="45">
        <v>1450.5630528299998</v>
      </c>
      <c r="AX10" s="45">
        <v>858.51732602999994</v>
      </c>
      <c r="AY10" s="45">
        <v>933.79281333000006</v>
      </c>
      <c r="AZ10" s="45">
        <v>807.57585788300003</v>
      </c>
      <c r="BA10" s="45">
        <v>1418.3349737829999</v>
      </c>
      <c r="BB10" s="45">
        <v>1141.3919988129999</v>
      </c>
      <c r="BC10" s="45">
        <v>1102.8045247129999</v>
      </c>
      <c r="BD10" s="45">
        <v>993.61120435299983</v>
      </c>
      <c r="BE10" s="45">
        <v>987.94501984199985</v>
      </c>
      <c r="BF10" s="45">
        <v>831.29559185199969</v>
      </c>
      <c r="BG10" s="45">
        <v>580.16398265199973</v>
      </c>
      <c r="BH10" s="45">
        <v>855.04543547199944</v>
      </c>
      <c r="BI10" s="45">
        <v>981.78352783199932</v>
      </c>
      <c r="BJ10" s="45">
        <v>956.74111568064814</v>
      </c>
      <c r="BK10" s="45">
        <v>1317.4926197586478</v>
      </c>
      <c r="BL10" s="45">
        <v>867.96021520864792</v>
      </c>
      <c r="BM10" s="45">
        <v>991.64572975864769</v>
      </c>
      <c r="BN10" s="45">
        <v>1091.7730966156478</v>
      </c>
      <c r="BO10" s="45">
        <v>1011.8523868956479</v>
      </c>
      <c r="BP10" s="45">
        <v>1069.1402223798464</v>
      </c>
      <c r="BQ10" s="45">
        <v>734.35416765564764</v>
      </c>
      <c r="BR10" s="45">
        <v>973.38263891894189</v>
      </c>
      <c r="BS10" s="45">
        <v>889.81715641894198</v>
      </c>
      <c r="BT10" s="45">
        <v>800.93572807081671</v>
      </c>
      <c r="BU10" s="45">
        <v>697.51102734794199</v>
      </c>
      <c r="BV10" s="45">
        <v>672.42356670526476</v>
      </c>
      <c r="BW10" s="45">
        <v>1152.4903325779412</v>
      </c>
      <c r="BX10" s="45">
        <v>767.06861123794124</v>
      </c>
      <c r="BY10" s="45">
        <v>1014.261118427941</v>
      </c>
      <c r="BZ10" s="45">
        <v>1242.413149969</v>
      </c>
      <c r="CA10" s="45">
        <v>742.18282027999999</v>
      </c>
      <c r="CB10" s="45">
        <v>707.13198963000002</v>
      </c>
      <c r="CC10" s="45">
        <v>1035.2208082100001</v>
      </c>
      <c r="CD10" s="45">
        <v>844.28711847999989</v>
      </c>
      <c r="CE10" s="45">
        <v>715.69862252500002</v>
      </c>
      <c r="CF10" s="45">
        <v>825.14680075499996</v>
      </c>
      <c r="CG10" s="45">
        <v>794.53933980500005</v>
      </c>
      <c r="CH10" s="45">
        <v>769.00867489500024</v>
      </c>
      <c r="CI10" s="45">
        <v>823.08528254999999</v>
      </c>
      <c r="CJ10" s="45">
        <v>778.43748957100001</v>
      </c>
      <c r="CK10" s="45">
        <v>737.05626528100595</v>
      </c>
      <c r="CL10" s="45">
        <v>883.49283740100611</v>
      </c>
      <c r="CM10" s="45">
        <v>991.45785896100608</v>
      </c>
      <c r="CN10" s="45">
        <v>1029.787382989454</v>
      </c>
      <c r="CO10" s="45">
        <v>1285.3095852010063</v>
      </c>
      <c r="CP10" s="45">
        <v>1513.5141562410058</v>
      </c>
      <c r="CQ10" s="45">
        <v>1558.534078711006</v>
      </c>
      <c r="CR10" s="45">
        <v>1518.960896271006</v>
      </c>
      <c r="CS10" s="45">
        <v>1052.0363982410061</v>
      </c>
      <c r="CT10" s="45">
        <v>787.25113021050595</v>
      </c>
      <c r="CU10" s="45">
        <v>917.90866650470616</v>
      </c>
      <c r="CV10" s="45">
        <v>688.6812006289091</v>
      </c>
      <c r="CW10" s="45">
        <v>557.02667668953097</v>
      </c>
      <c r="CX10" s="45">
        <v>791.16557072089813</v>
      </c>
      <c r="CY10" s="45">
        <v>577.73171626784801</v>
      </c>
      <c r="CZ10" s="45">
        <v>578.46317282689802</v>
      </c>
      <c r="DA10" s="45">
        <v>845.53811679270416</v>
      </c>
      <c r="DB10" s="45">
        <v>636.39701468270403</v>
      </c>
      <c r="DC10" s="48">
        <v>655.47778804229597</v>
      </c>
      <c r="DD10" s="48">
        <v>671.65114382229592</v>
      </c>
      <c r="DE10" s="48">
        <v>674.88759530229618</v>
      </c>
    </row>
    <row r="11" spans="1:109" ht="17.45" customHeight="1">
      <c r="A11" s="39" t="s">
        <v>11</v>
      </c>
      <c r="B11" s="40" t="s">
        <v>12</v>
      </c>
      <c r="C11" s="45">
        <v>147.85975862999999</v>
      </c>
      <c r="D11" s="45">
        <v>118.27296021000001</v>
      </c>
      <c r="E11" s="45">
        <v>126.05374291</v>
      </c>
      <c r="F11" s="46">
        <v>139.43077625000001</v>
      </c>
      <c r="G11" s="45">
        <v>143.7236029</v>
      </c>
      <c r="H11" s="47">
        <v>181.86861393000001</v>
      </c>
      <c r="I11" s="45">
        <v>128.33290374000001</v>
      </c>
      <c r="J11" s="45">
        <v>276.87750923000004</v>
      </c>
      <c r="K11" s="45">
        <v>212.91996096999998</v>
      </c>
      <c r="L11" s="45">
        <v>171.96835718</v>
      </c>
      <c r="M11" s="46">
        <v>177.63391278</v>
      </c>
      <c r="N11" s="45">
        <v>207.78508337000002</v>
      </c>
      <c r="O11" s="45">
        <v>299.85714434999994</v>
      </c>
      <c r="P11" s="45">
        <v>335.55330135999975</v>
      </c>
      <c r="Q11" s="45">
        <v>286.32163782999976</v>
      </c>
      <c r="R11" s="45">
        <v>288.94357381999976</v>
      </c>
      <c r="S11" s="45">
        <v>357.29351283999978</v>
      </c>
      <c r="T11" s="45">
        <v>311.58080574999974</v>
      </c>
      <c r="U11" s="45">
        <v>155.68019319999985</v>
      </c>
      <c r="V11" s="45">
        <v>247.21087684</v>
      </c>
      <c r="W11" s="45">
        <v>283.97970787000003</v>
      </c>
      <c r="X11" s="45">
        <v>265.68570657949982</v>
      </c>
      <c r="Y11" s="45">
        <v>261.37781761949987</v>
      </c>
      <c r="Z11" s="45">
        <v>281.88948801549981</v>
      </c>
      <c r="AA11" s="45">
        <v>337.89291353549987</v>
      </c>
      <c r="AB11" s="45">
        <v>267.28963810549988</v>
      </c>
      <c r="AC11" s="45">
        <v>296.66929348549985</v>
      </c>
      <c r="AD11" s="47">
        <v>288.96005666549991</v>
      </c>
      <c r="AE11" s="45">
        <v>360.49034149549988</v>
      </c>
      <c r="AF11" s="45">
        <v>431.71562858549981</v>
      </c>
      <c r="AG11" s="45">
        <v>382.28732294749989</v>
      </c>
      <c r="AH11" s="45">
        <v>781.44031197749996</v>
      </c>
      <c r="AI11" s="45">
        <v>774.52023403549981</v>
      </c>
      <c r="AJ11" s="45">
        <v>1107.1689004554999</v>
      </c>
      <c r="AK11" s="45">
        <v>856.28326820749976</v>
      </c>
      <c r="AL11" s="45">
        <v>760.49558163949985</v>
      </c>
      <c r="AM11" s="45">
        <v>901.8402582294998</v>
      </c>
      <c r="AN11" s="45">
        <v>792.74774708949997</v>
      </c>
      <c r="AO11" s="47">
        <v>817.3962234695</v>
      </c>
      <c r="AP11" s="45">
        <v>575.8489090700001</v>
      </c>
      <c r="AQ11" s="45">
        <v>564.10851364999996</v>
      </c>
      <c r="AR11" s="45">
        <v>718.90112993000002</v>
      </c>
      <c r="AS11" s="45">
        <v>582.67890176000003</v>
      </c>
      <c r="AT11" s="45">
        <v>612.37702178999996</v>
      </c>
      <c r="AU11" s="45">
        <v>226.77217009999998</v>
      </c>
      <c r="AV11" s="45">
        <v>280.36112960000003</v>
      </c>
      <c r="AW11" s="45">
        <v>247.67850559999999</v>
      </c>
      <c r="AX11" s="45">
        <v>182.18343411000001</v>
      </c>
      <c r="AY11" s="45">
        <v>400.89687820120446</v>
      </c>
      <c r="AZ11" s="45">
        <v>470.99189879999994</v>
      </c>
      <c r="BA11" s="45">
        <v>528.57329583000001</v>
      </c>
      <c r="BB11" s="45">
        <v>432.51449483000005</v>
      </c>
      <c r="BC11" s="45">
        <v>549.22732209999992</v>
      </c>
      <c r="BD11" s="45">
        <v>428.13262670000006</v>
      </c>
      <c r="BE11" s="45">
        <v>317.42161484299999</v>
      </c>
      <c r="BF11" s="45">
        <v>310.18084548299998</v>
      </c>
      <c r="BG11" s="45">
        <v>582.88419610299991</v>
      </c>
      <c r="BH11" s="45">
        <v>635.25021299299999</v>
      </c>
      <c r="BI11" s="45">
        <v>687.69342827600008</v>
      </c>
      <c r="BJ11" s="45">
        <v>814.12875540775235</v>
      </c>
      <c r="BK11" s="45">
        <v>334.47204617599999</v>
      </c>
      <c r="BL11" s="45">
        <v>340.78409806775238</v>
      </c>
      <c r="BM11" s="45">
        <v>457.40605834599995</v>
      </c>
      <c r="BN11" s="45">
        <v>523.21195728599992</v>
      </c>
      <c r="BO11" s="45">
        <v>606.38622986299993</v>
      </c>
      <c r="BP11" s="45">
        <v>362.84371618299997</v>
      </c>
      <c r="BQ11" s="45">
        <v>384.54459495299994</v>
      </c>
      <c r="BR11" s="45">
        <v>518.77405243299995</v>
      </c>
      <c r="BS11" s="45">
        <v>595.65707920299997</v>
      </c>
      <c r="BT11" s="45">
        <v>710.61603026</v>
      </c>
      <c r="BU11" s="45">
        <v>750.00098806999995</v>
      </c>
      <c r="BV11" s="45">
        <v>881.12443212000005</v>
      </c>
      <c r="BW11" s="45">
        <v>704.36448890999998</v>
      </c>
      <c r="BX11" s="45">
        <v>741.86453553000001</v>
      </c>
      <c r="BY11" s="45">
        <v>838.03370045278677</v>
      </c>
      <c r="BZ11" s="45">
        <v>785.75288425999997</v>
      </c>
      <c r="CA11" s="45">
        <v>739.52244490999999</v>
      </c>
      <c r="CB11" s="45">
        <v>681.90087348999998</v>
      </c>
      <c r="CC11" s="45">
        <v>606.79243150000013</v>
      </c>
      <c r="CD11" s="45">
        <v>670.90542106999999</v>
      </c>
      <c r="CE11" s="45">
        <v>611.94721517999994</v>
      </c>
      <c r="CF11" s="45">
        <v>737.10745859000008</v>
      </c>
      <c r="CG11" s="45">
        <v>904.27344923999999</v>
      </c>
      <c r="CH11" s="45">
        <v>435.92119885</v>
      </c>
      <c r="CI11" s="45">
        <v>396.46943016000006</v>
      </c>
      <c r="CJ11" s="45">
        <v>342.44433203000006</v>
      </c>
      <c r="CK11" s="45">
        <v>407.73355939000004</v>
      </c>
      <c r="CL11" s="45">
        <v>410.49309282000007</v>
      </c>
      <c r="CM11" s="45">
        <v>477.16841971000002</v>
      </c>
      <c r="CN11" s="45">
        <v>384.15260738155212</v>
      </c>
      <c r="CO11" s="45">
        <v>417.18328244000008</v>
      </c>
      <c r="CP11" s="45">
        <v>298.00961064000006</v>
      </c>
      <c r="CQ11" s="45">
        <v>404.05215901000008</v>
      </c>
      <c r="CR11" s="45">
        <v>414.27833944000008</v>
      </c>
      <c r="CS11" s="45">
        <v>431.66331083000011</v>
      </c>
      <c r="CT11" s="45">
        <v>379.13339237000002</v>
      </c>
      <c r="CU11" s="45">
        <v>342.83035370000005</v>
      </c>
      <c r="CV11" s="45">
        <v>454.85196814000005</v>
      </c>
      <c r="CW11" s="45">
        <v>574.78603601999998</v>
      </c>
      <c r="CX11" s="45">
        <v>516.06497110999999</v>
      </c>
      <c r="CY11" s="45">
        <v>551.11659469000006</v>
      </c>
      <c r="CZ11" s="45">
        <v>384.52716314000003</v>
      </c>
      <c r="DA11" s="45">
        <v>467.79181010000002</v>
      </c>
      <c r="DB11" s="45">
        <v>351.56968322</v>
      </c>
      <c r="DC11" s="48">
        <v>405.54849143000001</v>
      </c>
      <c r="DD11" s="48">
        <v>418.39600915999995</v>
      </c>
      <c r="DE11" s="48">
        <v>625.87053139</v>
      </c>
    </row>
    <row r="12" spans="1:109" ht="17.45" customHeight="1">
      <c r="A12" s="39" t="s">
        <v>13</v>
      </c>
      <c r="B12" s="40" t="s">
        <v>14</v>
      </c>
      <c r="C12" s="45">
        <v>457.01446121999999</v>
      </c>
      <c r="D12" s="45">
        <v>515.45755521000001</v>
      </c>
      <c r="E12" s="45">
        <v>530.84705997999993</v>
      </c>
      <c r="F12" s="46">
        <v>681.63857863999999</v>
      </c>
      <c r="G12" s="45">
        <v>744.20513767</v>
      </c>
      <c r="H12" s="47">
        <v>753.02975649999996</v>
      </c>
      <c r="I12" s="45">
        <v>753.65941918999999</v>
      </c>
      <c r="J12" s="45">
        <v>835.84261308999987</v>
      </c>
      <c r="K12" s="45">
        <v>1087.0784110000779</v>
      </c>
      <c r="L12" s="45">
        <v>1421.6584317124737</v>
      </c>
      <c r="M12" s="46">
        <v>1554.2198492087562</v>
      </c>
      <c r="N12" s="45">
        <v>1526.7350495122478</v>
      </c>
      <c r="O12" s="45">
        <v>1552.9840785725028</v>
      </c>
      <c r="P12" s="45">
        <v>1545.0646512879634</v>
      </c>
      <c r="Q12" s="45">
        <v>1567.2359120189892</v>
      </c>
      <c r="R12" s="45">
        <v>1567.5159015099291</v>
      </c>
      <c r="S12" s="45">
        <v>1534.3712525607889</v>
      </c>
      <c r="T12" s="45">
        <v>1610.0166560040411</v>
      </c>
      <c r="U12" s="45">
        <v>1677.2328442354831</v>
      </c>
      <c r="V12" s="45">
        <v>1469.1935739894261</v>
      </c>
      <c r="W12" s="45">
        <v>1479.6290712936184</v>
      </c>
      <c r="X12" s="45">
        <v>1649.7761723797412</v>
      </c>
      <c r="Y12" s="45">
        <v>1621.087096511229</v>
      </c>
      <c r="Z12" s="45">
        <v>1597.7156157749948</v>
      </c>
      <c r="AA12" s="45">
        <v>1635.7438841299072</v>
      </c>
      <c r="AB12" s="45">
        <v>1789.0885431788784</v>
      </c>
      <c r="AC12" s="45">
        <v>1981.2361778775753</v>
      </c>
      <c r="AD12" s="47">
        <v>2040.7009597594742</v>
      </c>
      <c r="AE12" s="45">
        <v>2152.3696522194741</v>
      </c>
      <c r="AF12" s="45">
        <v>2227.5043874214402</v>
      </c>
      <c r="AG12" s="45">
        <v>2405.6833678571538</v>
      </c>
      <c r="AH12" s="45">
        <v>2431.1686737154096</v>
      </c>
      <c r="AI12" s="45">
        <v>2359.8182061754419</v>
      </c>
      <c r="AJ12" s="45">
        <v>2542.7824905130428</v>
      </c>
      <c r="AK12" s="45">
        <v>2786.98897730412</v>
      </c>
      <c r="AL12" s="45">
        <v>2794.5775996119623</v>
      </c>
      <c r="AM12" s="45">
        <v>2845.7893779619762</v>
      </c>
      <c r="AN12" s="45">
        <v>3196.8793688483443</v>
      </c>
      <c r="AO12" s="47">
        <v>3284.7384235900004</v>
      </c>
      <c r="AP12" s="45">
        <v>3370.5772464878446</v>
      </c>
      <c r="AQ12" s="45">
        <v>3362.5335147575006</v>
      </c>
      <c r="AR12" s="45">
        <v>3242.5350589548789</v>
      </c>
      <c r="AS12" s="45">
        <v>3243.5769828183707</v>
      </c>
      <c r="AT12" s="45">
        <v>3212.101977443232</v>
      </c>
      <c r="AU12" s="45">
        <v>3528.1444899201374</v>
      </c>
      <c r="AV12" s="45">
        <v>3668.1143274048891</v>
      </c>
      <c r="AW12" s="45">
        <v>3040.6863560699999</v>
      </c>
      <c r="AX12" s="45">
        <v>3892.3477631199999</v>
      </c>
      <c r="AY12" s="45">
        <v>3812.9155355900002</v>
      </c>
      <c r="AZ12" s="45">
        <v>4643.0949271400004</v>
      </c>
      <c r="BA12" s="45">
        <v>4655.8265504012152</v>
      </c>
      <c r="BB12" s="45">
        <v>4797.5356066253789</v>
      </c>
      <c r="BC12" s="45">
        <v>4858.4439872050689</v>
      </c>
      <c r="BD12" s="45">
        <v>5018.9951775860272</v>
      </c>
      <c r="BE12" s="45">
        <v>5108.5525625099999</v>
      </c>
      <c r="BF12" s="45">
        <v>5136.0190155216706</v>
      </c>
      <c r="BG12" s="45">
        <v>5375.2617324627663</v>
      </c>
      <c r="BH12" s="45">
        <v>5204.4031734839728</v>
      </c>
      <c r="BI12" s="45">
        <v>5294.7415809485901</v>
      </c>
      <c r="BJ12" s="45">
        <v>5389.5584247067127</v>
      </c>
      <c r="BK12" s="45">
        <v>5506.8311308786306</v>
      </c>
      <c r="BL12" s="45">
        <v>5533.9105733253418</v>
      </c>
      <c r="BM12" s="45">
        <v>5220.0635686284932</v>
      </c>
      <c r="BN12" s="45">
        <v>5253.2534951157531</v>
      </c>
      <c r="BO12" s="45">
        <v>5055.8139928335613</v>
      </c>
      <c r="BP12" s="45">
        <v>5071.8111288875698</v>
      </c>
      <c r="BQ12" s="45">
        <v>5187.0713999486243</v>
      </c>
      <c r="BR12" s="45">
        <v>5373.2145499450635</v>
      </c>
      <c r="BS12" s="45">
        <v>5496.4108388183504</v>
      </c>
      <c r="BT12" s="45">
        <v>5502.1555343234186</v>
      </c>
      <c r="BU12" s="45">
        <v>5282.9221058235562</v>
      </c>
      <c r="BV12" s="45">
        <v>5577.549225253556</v>
      </c>
      <c r="BW12" s="45">
        <v>5898.2341095805587</v>
      </c>
      <c r="BX12" s="45">
        <v>5965.9065118883736</v>
      </c>
      <c r="BY12" s="45">
        <v>5841.7637485834011</v>
      </c>
      <c r="BZ12" s="45">
        <v>5870.6417684899998</v>
      </c>
      <c r="CA12" s="45">
        <v>5967.9222720299986</v>
      </c>
      <c r="CB12" s="45">
        <v>6061.3802736099997</v>
      </c>
      <c r="CC12" s="45">
        <v>5843.7213668099994</v>
      </c>
      <c r="CD12" s="45">
        <v>6030.11499757</v>
      </c>
      <c r="CE12" s="45">
        <v>6243.7597201538356</v>
      </c>
      <c r="CF12" s="45">
        <v>6296.1964831525593</v>
      </c>
      <c r="CG12" s="45">
        <v>6135.1521898343826</v>
      </c>
      <c r="CH12" s="45">
        <v>6168.9019908443834</v>
      </c>
      <c r="CI12" s="45">
        <v>6088.834815629999</v>
      </c>
      <c r="CJ12" s="45">
        <v>6372.2730103334243</v>
      </c>
      <c r="CK12" s="45">
        <v>6571.3569222300002</v>
      </c>
      <c r="CL12" s="45">
        <v>6679.1791890441309</v>
      </c>
      <c r="CM12" s="45">
        <v>6901.047641600001</v>
      </c>
      <c r="CN12" s="45">
        <v>6805.8428579500005</v>
      </c>
      <c r="CO12" s="45">
        <v>6900.6683421824655</v>
      </c>
      <c r="CP12" s="45">
        <v>7290.8628264034251</v>
      </c>
      <c r="CQ12" s="45">
        <v>7232.17625133</v>
      </c>
      <c r="CR12" s="45">
        <v>7178.9552939900004</v>
      </c>
      <c r="CS12" s="45">
        <v>6830.7758542300007</v>
      </c>
      <c r="CT12" s="45">
        <v>6898.981702650598</v>
      </c>
      <c r="CU12" s="45">
        <v>7031.2330466524645</v>
      </c>
      <c r="CV12" s="45">
        <v>6818.4623819134231</v>
      </c>
      <c r="CW12" s="45">
        <v>6887.7645292107354</v>
      </c>
      <c r="CX12" s="45">
        <v>7233.675565049999</v>
      </c>
      <c r="CY12" s="45">
        <v>7259.5764643500006</v>
      </c>
      <c r="CZ12" s="45">
        <v>7210.9873709899994</v>
      </c>
      <c r="DA12" s="45">
        <v>6961.9729461199986</v>
      </c>
      <c r="DB12" s="45">
        <v>6924.6676912665753</v>
      </c>
      <c r="DC12" s="48">
        <v>7035.0782110285745</v>
      </c>
      <c r="DD12" s="48">
        <v>7294.461565702054</v>
      </c>
      <c r="DE12" s="48">
        <v>7337.1203470495884</v>
      </c>
    </row>
    <row r="13" spans="1:109" ht="17.45" customHeight="1">
      <c r="A13" s="39"/>
      <c r="B13" s="40"/>
      <c r="C13" s="41"/>
      <c r="D13" s="41"/>
      <c r="E13" s="41"/>
      <c r="F13" s="42"/>
      <c r="G13" s="41"/>
      <c r="H13" s="43"/>
      <c r="I13" s="41"/>
      <c r="J13" s="41"/>
      <c r="K13" s="41"/>
      <c r="L13" s="41"/>
      <c r="M13" s="42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3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3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4"/>
      <c r="DD13" s="44"/>
      <c r="DE13" s="44"/>
    </row>
    <row r="14" spans="1:109" ht="17.45" customHeight="1">
      <c r="A14" s="33" t="s">
        <v>15</v>
      </c>
      <c r="B14" s="34" t="s">
        <v>16</v>
      </c>
      <c r="C14" s="35">
        <v>3141.7412288734417</v>
      </c>
      <c r="D14" s="35">
        <v>3158.4869030572645</v>
      </c>
      <c r="E14" s="35">
        <v>3198.7408681926768</v>
      </c>
      <c r="F14" s="36">
        <v>3019.9938490326763</v>
      </c>
      <c r="G14" s="35">
        <v>2826.5538611226757</v>
      </c>
      <c r="H14" s="37">
        <v>2799.7486643388174</v>
      </c>
      <c r="I14" s="35">
        <v>2749.5444257012132</v>
      </c>
      <c r="J14" s="35">
        <v>2575.7187005012133</v>
      </c>
      <c r="K14" s="35">
        <v>2041.4957546528001</v>
      </c>
      <c r="L14" s="35">
        <v>2094.8271464709474</v>
      </c>
      <c r="M14" s="36">
        <v>2225.6804032560376</v>
      </c>
      <c r="N14" s="35">
        <v>2350.3789442984998</v>
      </c>
      <c r="O14" s="35">
        <v>2221.7086997548354</v>
      </c>
      <c r="P14" s="35">
        <v>2225.8757117201462</v>
      </c>
      <c r="Q14" s="35">
        <v>2301.1639691281403</v>
      </c>
      <c r="R14" s="35">
        <v>2346.7748384911879</v>
      </c>
      <c r="S14" s="35">
        <v>2244.0625431743097</v>
      </c>
      <c r="T14" s="35">
        <v>2131.419913247481</v>
      </c>
      <c r="U14" s="35">
        <v>2143.713592826371</v>
      </c>
      <c r="V14" s="35">
        <v>2186.1390085502549</v>
      </c>
      <c r="W14" s="35">
        <v>2301.9831274509706</v>
      </c>
      <c r="X14" s="35">
        <v>2321.86058746246</v>
      </c>
      <c r="Y14" s="35">
        <v>2471.76681323808</v>
      </c>
      <c r="Z14" s="35">
        <v>2536.299899499299</v>
      </c>
      <c r="AA14" s="35">
        <v>2516.8508154133183</v>
      </c>
      <c r="AB14" s="35">
        <v>2427.2330756263427</v>
      </c>
      <c r="AC14" s="35">
        <v>2270.0078690333789</v>
      </c>
      <c r="AD14" s="37">
        <v>2365.1709751035214</v>
      </c>
      <c r="AE14" s="35">
        <v>2334.9689097226233</v>
      </c>
      <c r="AF14" s="35">
        <v>2310.6937722622688</v>
      </c>
      <c r="AG14" s="35">
        <v>2139.971821948056</v>
      </c>
      <c r="AH14" s="35">
        <v>1976.2289690552557</v>
      </c>
      <c r="AI14" s="35">
        <v>1965.6124717309676</v>
      </c>
      <c r="AJ14" s="35">
        <v>1745.7364813708782</v>
      </c>
      <c r="AK14" s="35">
        <v>1616.5023866291365</v>
      </c>
      <c r="AL14" s="35">
        <v>1637.1462251732382</v>
      </c>
      <c r="AM14" s="35">
        <v>1628.8841910976505</v>
      </c>
      <c r="AN14" s="35">
        <v>1658.2967303723017</v>
      </c>
      <c r="AO14" s="37">
        <v>1692.3171174499998</v>
      </c>
      <c r="AP14" s="35">
        <v>1994.5838696299363</v>
      </c>
      <c r="AQ14" s="35">
        <v>2017.4659075461332</v>
      </c>
      <c r="AR14" s="35">
        <v>2038.9810114042459</v>
      </c>
      <c r="AS14" s="35">
        <v>1744.6942894492549</v>
      </c>
      <c r="AT14" s="35">
        <v>1836.0300834528859</v>
      </c>
      <c r="AU14" s="35">
        <v>1890.04722036</v>
      </c>
      <c r="AV14" s="35">
        <v>1805.6448480298918</v>
      </c>
      <c r="AW14" s="35">
        <v>1777.091374311319</v>
      </c>
      <c r="AX14" s="35">
        <v>1748.1520837916485</v>
      </c>
      <c r="AY14" s="35">
        <v>1648.7069554700001</v>
      </c>
      <c r="AZ14" s="35">
        <v>1597.3564816750697</v>
      </c>
      <c r="BA14" s="35">
        <v>1602.2370017178173</v>
      </c>
      <c r="BB14" s="35">
        <v>1616.0677548951646</v>
      </c>
      <c r="BC14" s="35">
        <v>1589.4390290758242</v>
      </c>
      <c r="BD14" s="35">
        <v>1593.1882786071428</v>
      </c>
      <c r="BE14" s="35">
        <v>1544.1289795604396</v>
      </c>
      <c r="BF14" s="35">
        <v>1534.7776348191451</v>
      </c>
      <c r="BG14" s="35">
        <v>1550.6753865483333</v>
      </c>
      <c r="BH14" s="35">
        <v>1388.9837204238659</v>
      </c>
      <c r="BI14" s="35">
        <v>1382.9648998331868</v>
      </c>
      <c r="BJ14" s="35">
        <v>1357.56706467546</v>
      </c>
      <c r="BK14" s="35">
        <v>1311.6844934912328</v>
      </c>
      <c r="BL14" s="35">
        <v>1309.3671006326374</v>
      </c>
      <c r="BM14" s="35">
        <v>1306.9037394030634</v>
      </c>
      <c r="BN14" s="35">
        <v>1309.1511247393</v>
      </c>
      <c r="BO14" s="35">
        <v>1494.8586652332981</v>
      </c>
      <c r="BP14" s="35">
        <v>1717.6923635299593</v>
      </c>
      <c r="BQ14" s="35">
        <v>1706.6328342610359</v>
      </c>
      <c r="BR14" s="35">
        <v>1428.1947687079648</v>
      </c>
      <c r="BS14" s="35">
        <v>1422.240900619875</v>
      </c>
      <c r="BT14" s="35">
        <v>1424.9215065481003</v>
      </c>
      <c r="BU14" s="35">
        <v>1689.8318971611109</v>
      </c>
      <c r="BV14" s="35">
        <v>1536.3879081813907</v>
      </c>
      <c r="BW14" s="35">
        <v>1497.3001113685109</v>
      </c>
      <c r="BX14" s="35">
        <v>1496.2893116786543</v>
      </c>
      <c r="BY14" s="35">
        <v>1497.8713312785776</v>
      </c>
      <c r="BZ14" s="35">
        <v>1492.2001580841759</v>
      </c>
      <c r="CA14" s="35">
        <v>1491.1442447524175</v>
      </c>
      <c r="CB14" s="35">
        <v>1494.0817110507694</v>
      </c>
      <c r="CC14" s="35">
        <v>983.03197204417575</v>
      </c>
      <c r="CD14" s="35">
        <v>899.83751579747252</v>
      </c>
      <c r="CE14" s="35">
        <v>901.09174694087915</v>
      </c>
      <c r="CF14" s="35">
        <v>856.63633345417566</v>
      </c>
      <c r="CG14" s="35">
        <v>835.12837561252741</v>
      </c>
      <c r="CH14" s="35">
        <v>762.25248887582404</v>
      </c>
      <c r="CI14" s="35">
        <v>597.45794412999999</v>
      </c>
      <c r="CJ14" s="35">
        <v>577.03089347747255</v>
      </c>
      <c r="CK14" s="35">
        <v>576.93882955076924</v>
      </c>
      <c r="CL14" s="35">
        <v>544.39697262483514</v>
      </c>
      <c r="CM14" s="35">
        <v>320.38611489813184</v>
      </c>
      <c r="CN14" s="35">
        <v>322.69040618648353</v>
      </c>
      <c r="CO14" s="35">
        <v>270.52531707999998</v>
      </c>
      <c r="CP14" s="35">
        <v>346.89328178</v>
      </c>
      <c r="CQ14" s="35">
        <v>343.94443731000001</v>
      </c>
      <c r="CR14" s="35">
        <v>343.65978201000001</v>
      </c>
      <c r="CS14" s="35">
        <v>369.47067464999998</v>
      </c>
      <c r="CT14" s="35">
        <v>370.42300564999999</v>
      </c>
      <c r="CU14" s="35">
        <v>382.08043149000002</v>
      </c>
      <c r="CV14" s="35">
        <v>381.86276723000003</v>
      </c>
      <c r="CW14" s="35">
        <v>378.78838701000001</v>
      </c>
      <c r="CX14" s="35">
        <v>382.15068615999996</v>
      </c>
      <c r="CY14" s="35">
        <v>352.98757789000001</v>
      </c>
      <c r="CZ14" s="35">
        <v>293.83717693</v>
      </c>
      <c r="DA14" s="35">
        <v>255.40701999999999</v>
      </c>
      <c r="DB14" s="35">
        <v>254.450526</v>
      </c>
      <c r="DC14" s="38">
        <v>150.57144</v>
      </c>
      <c r="DD14" s="38">
        <v>148.98216400000001</v>
      </c>
      <c r="DE14" s="38">
        <v>150.072889</v>
      </c>
    </row>
    <row r="15" spans="1:109" ht="17.45" customHeight="1">
      <c r="A15" s="39"/>
      <c r="B15" s="40"/>
      <c r="C15" s="41"/>
      <c r="D15" s="41"/>
      <c r="E15" s="41"/>
      <c r="F15" s="42"/>
      <c r="G15" s="41"/>
      <c r="H15" s="43"/>
      <c r="I15" s="41"/>
      <c r="J15" s="41"/>
      <c r="K15" s="41"/>
      <c r="L15" s="41"/>
      <c r="M15" s="42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3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3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4"/>
      <c r="DD15" s="44"/>
      <c r="DE15" s="44"/>
    </row>
    <row r="16" spans="1:109" ht="17.45" customHeight="1">
      <c r="A16" s="33" t="s">
        <v>17</v>
      </c>
      <c r="B16" s="34" t="s">
        <v>18</v>
      </c>
      <c r="C16" s="35">
        <v>19280.686609455002</v>
      </c>
      <c r="D16" s="35">
        <v>19682.263737385001</v>
      </c>
      <c r="E16" s="35">
        <v>20095.335074604998</v>
      </c>
      <c r="F16" s="36">
        <v>20441.747822915</v>
      </c>
      <c r="G16" s="35">
        <v>20780.148270494999</v>
      </c>
      <c r="H16" s="37">
        <v>21427.871552655</v>
      </c>
      <c r="I16" s="35">
        <v>21669.938592495004</v>
      </c>
      <c r="J16" s="35">
        <v>21829.047462724899</v>
      </c>
      <c r="K16" s="35">
        <v>22185.69245881835</v>
      </c>
      <c r="L16" s="35">
        <v>22558.82191060828</v>
      </c>
      <c r="M16" s="36">
        <v>22766.005455108334</v>
      </c>
      <c r="N16" s="35">
        <v>23074.362108668334</v>
      </c>
      <c r="O16" s="35">
        <v>23573.191331509999</v>
      </c>
      <c r="P16" s="35">
        <v>23838.098927788335</v>
      </c>
      <c r="Q16" s="35">
        <v>24177.23605715482</v>
      </c>
      <c r="R16" s="35">
        <v>24260.79051913966</v>
      </c>
      <c r="S16" s="35">
        <v>24437.149945565579</v>
      </c>
      <c r="T16" s="35">
        <v>24416.239853871451</v>
      </c>
      <c r="U16" s="35">
        <v>24775.490089183892</v>
      </c>
      <c r="V16" s="35">
        <v>24877.945276231261</v>
      </c>
      <c r="W16" s="35">
        <v>25120.538099127254</v>
      </c>
      <c r="X16" s="35">
        <v>25114.490238064249</v>
      </c>
      <c r="Y16" s="35">
        <v>25256.256243402084</v>
      </c>
      <c r="Z16" s="35">
        <v>25481.765030134087</v>
      </c>
      <c r="AA16" s="35">
        <v>25667.983855303781</v>
      </c>
      <c r="AB16" s="35">
        <v>25792.365500695756</v>
      </c>
      <c r="AC16" s="35">
        <v>26040.12614954347</v>
      </c>
      <c r="AD16" s="37">
        <v>25663.439008322261</v>
      </c>
      <c r="AE16" s="35">
        <v>25770.759532202264</v>
      </c>
      <c r="AF16" s="35">
        <v>25937.977353974002</v>
      </c>
      <c r="AG16" s="35">
        <v>26169.60233799852</v>
      </c>
      <c r="AH16" s="35">
        <v>26405.511088405387</v>
      </c>
      <c r="AI16" s="35">
        <v>26563.529757496541</v>
      </c>
      <c r="AJ16" s="35">
        <v>27228.746922904633</v>
      </c>
      <c r="AK16" s="35">
        <v>27167.981810980313</v>
      </c>
      <c r="AL16" s="35">
        <v>27368.44370091848</v>
      </c>
      <c r="AM16" s="35">
        <v>27554.190427132624</v>
      </c>
      <c r="AN16" s="35">
        <v>27922.958616314037</v>
      </c>
      <c r="AO16" s="37">
        <v>28976.56596627878</v>
      </c>
      <c r="AP16" s="35">
        <v>28536.239430975584</v>
      </c>
      <c r="AQ16" s="35">
        <v>30690.461290447347</v>
      </c>
      <c r="AR16" s="35">
        <v>31053.694298561571</v>
      </c>
      <c r="AS16" s="35">
        <v>31650.981623799351</v>
      </c>
      <c r="AT16" s="35">
        <v>31588.001687477969</v>
      </c>
      <c r="AU16" s="35">
        <v>31747.432400730002</v>
      </c>
      <c r="AV16" s="35">
        <v>31710.719602555924</v>
      </c>
      <c r="AW16" s="35">
        <v>31833.034198610003</v>
      </c>
      <c r="AX16" s="35">
        <v>31904.786749660001</v>
      </c>
      <c r="AY16" s="35">
        <v>31840.432635949997</v>
      </c>
      <c r="AZ16" s="35">
        <v>31938.005386186665</v>
      </c>
      <c r="BA16" s="35">
        <v>31970.764195243606</v>
      </c>
      <c r="BB16" s="35">
        <v>32229.28689672667</v>
      </c>
      <c r="BC16" s="35">
        <v>32917.23159522756</v>
      </c>
      <c r="BD16" s="35">
        <v>32957.186442291677</v>
      </c>
      <c r="BE16" s="35">
        <v>32142.775760440079</v>
      </c>
      <c r="BF16" s="35">
        <v>32238.896928697581</v>
      </c>
      <c r="BG16" s="35">
        <v>32141.241751251986</v>
      </c>
      <c r="BH16" s="35">
        <v>32310.131745688977</v>
      </c>
      <c r="BI16" s="35">
        <v>32446.340152611516</v>
      </c>
      <c r="BJ16" s="35">
        <v>32538.128343344084</v>
      </c>
      <c r="BK16" s="35">
        <v>30674.473151837272</v>
      </c>
      <c r="BL16" s="35">
        <v>31011.421933601414</v>
      </c>
      <c r="BM16" s="35">
        <v>31198.389450033043</v>
      </c>
      <c r="BN16" s="35">
        <v>31306.999086148087</v>
      </c>
      <c r="BO16" s="35">
        <v>31542.615906547366</v>
      </c>
      <c r="BP16" s="35">
        <v>31782.78837332538</v>
      </c>
      <c r="BQ16" s="35">
        <v>32132.173073309463</v>
      </c>
      <c r="BR16" s="35">
        <v>32422.938862338746</v>
      </c>
      <c r="BS16" s="35">
        <v>32558.177056714216</v>
      </c>
      <c r="BT16" s="35">
        <v>33466.647589161446</v>
      </c>
      <c r="BU16" s="35">
        <v>34115.828833809268</v>
      </c>
      <c r="BV16" s="35">
        <v>34487.366723820065</v>
      </c>
      <c r="BW16" s="35">
        <v>34728.556922494121</v>
      </c>
      <c r="BX16" s="35">
        <v>35027.178391814639</v>
      </c>
      <c r="BY16" s="35">
        <v>35226.666012681577</v>
      </c>
      <c r="BZ16" s="35">
        <v>35566.117407309997</v>
      </c>
      <c r="CA16" s="35">
        <v>36266.410718365492</v>
      </c>
      <c r="CB16" s="35">
        <v>36656.435974315507</v>
      </c>
      <c r="CC16" s="35">
        <v>36231.389484940497</v>
      </c>
      <c r="CD16" s="35">
        <v>36259.015244370501</v>
      </c>
      <c r="CE16" s="35">
        <v>36690.646576840503</v>
      </c>
      <c r="CF16" s="35">
        <v>36901.119479850502</v>
      </c>
      <c r="CG16" s="35">
        <v>37287.475629000495</v>
      </c>
      <c r="CH16" s="35">
        <v>35797.569851870496</v>
      </c>
      <c r="CI16" s="35">
        <v>36258.0757674345</v>
      </c>
      <c r="CJ16" s="35">
        <v>36665.628977974506</v>
      </c>
      <c r="CK16" s="35">
        <v>36902.350835028687</v>
      </c>
      <c r="CL16" s="35">
        <v>37232.396207974496</v>
      </c>
      <c r="CM16" s="35">
        <v>37573.278528558367</v>
      </c>
      <c r="CN16" s="35">
        <v>37873.332235133777</v>
      </c>
      <c r="CO16" s="35">
        <v>38393.795160858266</v>
      </c>
      <c r="CP16" s="35">
        <v>38456.460590937633</v>
      </c>
      <c r="CQ16" s="35">
        <v>40230.224848859463</v>
      </c>
      <c r="CR16" s="35">
        <v>40855.545771395591</v>
      </c>
      <c r="CS16" s="35">
        <v>41222.454580285594</v>
      </c>
      <c r="CT16" s="35">
        <v>41810.098423441894</v>
      </c>
      <c r="CU16" s="35">
        <v>42530.720588094489</v>
      </c>
      <c r="CV16" s="35">
        <v>42823.916854008188</v>
      </c>
      <c r="CW16" s="35">
        <v>43778.738088250575</v>
      </c>
      <c r="CX16" s="35">
        <v>44212.171640411209</v>
      </c>
      <c r="CY16" s="35">
        <v>44754.68898334961</v>
      </c>
      <c r="CZ16" s="35">
        <v>45354.600058453805</v>
      </c>
      <c r="DA16" s="35">
        <v>45911.101409883806</v>
      </c>
      <c r="DB16" s="35">
        <v>46092.867616790805</v>
      </c>
      <c r="DC16" s="38">
        <v>46407.16287974421</v>
      </c>
      <c r="DD16" s="38">
        <v>46893.642887624213</v>
      </c>
      <c r="DE16" s="38">
        <v>47231.245784361956</v>
      </c>
    </row>
    <row r="17" spans="1:109" ht="17.45" customHeight="1">
      <c r="A17" s="39"/>
      <c r="B17" s="40"/>
      <c r="C17" s="41"/>
      <c r="D17" s="41"/>
      <c r="E17" s="41"/>
      <c r="F17" s="42"/>
      <c r="G17" s="41"/>
      <c r="H17" s="43"/>
      <c r="I17" s="41"/>
      <c r="J17" s="41"/>
      <c r="K17" s="41"/>
      <c r="L17" s="41"/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3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3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4"/>
      <c r="DD17" s="44"/>
      <c r="DE17" s="44"/>
    </row>
    <row r="18" spans="1:109" ht="17.45" customHeight="1">
      <c r="A18" s="33" t="s">
        <v>19</v>
      </c>
      <c r="B18" s="34" t="s">
        <v>20</v>
      </c>
      <c r="C18" s="35">
        <v>249.33754500999999</v>
      </c>
      <c r="D18" s="35">
        <v>264.05557626000001</v>
      </c>
      <c r="E18" s="35">
        <v>282.63213625999998</v>
      </c>
      <c r="F18" s="36">
        <v>295.31597005999998</v>
      </c>
      <c r="G18" s="35">
        <v>268.50543526000001</v>
      </c>
      <c r="H18" s="37">
        <v>236.63516826</v>
      </c>
      <c r="I18" s="35">
        <v>219.25531925999999</v>
      </c>
      <c r="J18" s="35">
        <v>87.311757260000007</v>
      </c>
      <c r="K18" s="35">
        <v>115.57686126</v>
      </c>
      <c r="L18" s="35">
        <v>115.65866626</v>
      </c>
      <c r="M18" s="36">
        <v>115.72814726</v>
      </c>
      <c r="N18" s="35">
        <v>115.71674726000001</v>
      </c>
      <c r="O18" s="35">
        <v>98.185628260000001</v>
      </c>
      <c r="P18" s="35">
        <v>97.894697260000001</v>
      </c>
      <c r="Q18" s="35">
        <v>99.396492260000002</v>
      </c>
      <c r="R18" s="35">
        <v>99.915569260000012</v>
      </c>
      <c r="S18" s="35">
        <v>101.43657702103678</v>
      </c>
      <c r="T18" s="35">
        <v>103.10802426000001</v>
      </c>
      <c r="U18" s="35">
        <v>114.30672826</v>
      </c>
      <c r="V18" s="35">
        <v>114.7917113</v>
      </c>
      <c r="W18" s="35">
        <v>112.68156833157674</v>
      </c>
      <c r="X18" s="35">
        <v>116.20933165546708</v>
      </c>
      <c r="Y18" s="35">
        <v>115.14950657999999</v>
      </c>
      <c r="Z18" s="35">
        <v>114.80572158</v>
      </c>
      <c r="AA18" s="35">
        <v>116.01910428000001</v>
      </c>
      <c r="AB18" s="35">
        <v>117.12312128000001</v>
      </c>
      <c r="AC18" s="35">
        <v>118.72713528</v>
      </c>
      <c r="AD18" s="37">
        <v>119.80985028000001</v>
      </c>
      <c r="AE18" s="35">
        <v>122.54243328</v>
      </c>
      <c r="AF18" s="35">
        <v>149.63137528000001</v>
      </c>
      <c r="AG18" s="35">
        <v>161.49389927999999</v>
      </c>
      <c r="AH18" s="35">
        <v>160.12539828000001</v>
      </c>
      <c r="AI18" s="35">
        <v>144.78691628000001</v>
      </c>
      <c r="AJ18" s="35">
        <v>143.44226227999999</v>
      </c>
      <c r="AK18" s="35">
        <v>278.87764827999996</v>
      </c>
      <c r="AL18" s="35">
        <v>284.88362527999999</v>
      </c>
      <c r="AM18" s="35">
        <v>292.43977027999995</v>
      </c>
      <c r="AN18" s="35">
        <v>292.31112622964417</v>
      </c>
      <c r="AO18" s="37">
        <v>162.08623628000001</v>
      </c>
      <c r="AP18" s="35">
        <v>160.46530868000002</v>
      </c>
      <c r="AQ18" s="35">
        <v>160.37438928</v>
      </c>
      <c r="AR18" s="35">
        <v>158.96110628</v>
      </c>
      <c r="AS18" s="35">
        <v>170.63793128</v>
      </c>
      <c r="AT18" s="35">
        <v>200.33315328</v>
      </c>
      <c r="AU18" s="35">
        <v>196.35077527999999</v>
      </c>
      <c r="AV18" s="35">
        <v>199.52542027999999</v>
      </c>
      <c r="AW18" s="35">
        <v>201.61337728000001</v>
      </c>
      <c r="AX18" s="35">
        <v>203.72184128000001</v>
      </c>
      <c r="AY18" s="35">
        <v>195.21189828000001</v>
      </c>
      <c r="AZ18" s="35">
        <v>195.68911628000001</v>
      </c>
      <c r="BA18" s="35">
        <v>195.87071578000001</v>
      </c>
      <c r="BB18" s="35">
        <v>198.48957028000001</v>
      </c>
      <c r="BC18" s="35">
        <v>198.51568327999999</v>
      </c>
      <c r="BD18" s="35">
        <v>198.79167228</v>
      </c>
      <c r="BE18" s="35">
        <v>200.21129628</v>
      </c>
      <c r="BF18" s="35">
        <v>200.20880728</v>
      </c>
      <c r="BG18" s="35">
        <v>199.87773028000001</v>
      </c>
      <c r="BH18" s="35">
        <v>197.62053528000001</v>
      </c>
      <c r="BI18" s="35">
        <v>198.08945528000001</v>
      </c>
      <c r="BJ18" s="35">
        <v>197.67891327999999</v>
      </c>
      <c r="BK18" s="35">
        <v>186.66825628000001</v>
      </c>
      <c r="BL18" s="35">
        <v>186.62867428000001</v>
      </c>
      <c r="BM18" s="35">
        <v>186.76575928</v>
      </c>
      <c r="BN18" s="35">
        <v>157.23791027999999</v>
      </c>
      <c r="BO18" s="35">
        <v>160.66269428000001</v>
      </c>
      <c r="BP18" s="35">
        <v>160.59662028</v>
      </c>
      <c r="BQ18" s="35">
        <v>161.74217028000001</v>
      </c>
      <c r="BR18" s="35">
        <v>161.77023828</v>
      </c>
      <c r="BS18" s="35">
        <v>156.77844927999999</v>
      </c>
      <c r="BT18" s="35">
        <v>153.57595050788547</v>
      </c>
      <c r="BU18" s="35">
        <v>153.66006150788544</v>
      </c>
      <c r="BV18" s="35">
        <v>153.54583050788546</v>
      </c>
      <c r="BW18" s="35">
        <v>153.17732850788545</v>
      </c>
      <c r="BX18" s="35">
        <v>152.55508650788545</v>
      </c>
      <c r="BY18" s="35">
        <v>152.51616350788547</v>
      </c>
      <c r="BZ18" s="35">
        <v>151.20087450788546</v>
      </c>
      <c r="CA18" s="35">
        <v>152.45278150788545</v>
      </c>
      <c r="CB18" s="35">
        <v>152.02979650788546</v>
      </c>
      <c r="CC18" s="35">
        <v>142.46591828000001</v>
      </c>
      <c r="CD18" s="35">
        <v>143.37853128</v>
      </c>
      <c r="CE18" s="35">
        <v>147.06950028</v>
      </c>
      <c r="CF18" s="35">
        <v>129.44820827999999</v>
      </c>
      <c r="CG18" s="35">
        <v>129.41604328</v>
      </c>
      <c r="CH18" s="35">
        <v>29.07319</v>
      </c>
      <c r="CI18" s="35">
        <v>29.432873000000001</v>
      </c>
      <c r="CJ18" s="35">
        <v>29.306000999999998</v>
      </c>
      <c r="CK18" s="35">
        <v>29.147027999999999</v>
      </c>
      <c r="CL18" s="35">
        <v>29.707805</v>
      </c>
      <c r="CM18" s="35">
        <v>30.178381999999999</v>
      </c>
      <c r="CN18" s="35">
        <v>30.147749000000001</v>
      </c>
      <c r="CO18" s="35">
        <v>31.180561999999998</v>
      </c>
      <c r="CP18" s="35">
        <v>31.965938000000001</v>
      </c>
      <c r="CQ18" s="35">
        <v>32.355226000000002</v>
      </c>
      <c r="CR18" s="35">
        <v>33.077812000000002</v>
      </c>
      <c r="CS18" s="35">
        <v>32.854852000000001</v>
      </c>
      <c r="CT18" s="35">
        <v>33.050890000000003</v>
      </c>
      <c r="CU18" s="35">
        <v>32.887822</v>
      </c>
      <c r="CV18" s="35">
        <v>32.465772000000001</v>
      </c>
      <c r="CW18" s="35">
        <v>33.215324000000003</v>
      </c>
      <c r="CX18" s="35">
        <v>34.334909000000003</v>
      </c>
      <c r="CY18" s="35">
        <v>35.026667000000003</v>
      </c>
      <c r="CZ18" s="35">
        <v>35.356037000000001</v>
      </c>
      <c r="DA18" s="35">
        <v>35.864004000000001</v>
      </c>
      <c r="DB18" s="35">
        <v>35.611902999999998</v>
      </c>
      <c r="DC18" s="38">
        <v>36.130251000000001</v>
      </c>
      <c r="DD18" s="38">
        <v>35.901780000000002</v>
      </c>
      <c r="DE18" s="38">
        <v>36.136063</v>
      </c>
    </row>
    <row r="19" spans="1:109" ht="17.45" customHeight="1">
      <c r="A19" s="39"/>
      <c r="B19" s="49"/>
      <c r="C19" s="41"/>
      <c r="D19" s="41"/>
      <c r="E19" s="41"/>
      <c r="F19" s="42"/>
      <c r="G19" s="41"/>
      <c r="H19" s="43"/>
      <c r="I19" s="41"/>
      <c r="J19" s="41"/>
      <c r="K19" s="41"/>
      <c r="L19" s="41"/>
      <c r="M19" s="4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3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3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4"/>
      <c r="DD19" s="44"/>
      <c r="DE19" s="44"/>
    </row>
    <row r="20" spans="1:109" ht="17.45" customHeight="1">
      <c r="A20" s="33" t="s">
        <v>21</v>
      </c>
      <c r="B20" s="34" t="s">
        <v>22</v>
      </c>
      <c r="C20" s="35">
        <v>0</v>
      </c>
      <c r="D20" s="35">
        <v>0</v>
      </c>
      <c r="E20" s="35">
        <v>0</v>
      </c>
      <c r="F20" s="36">
        <v>0</v>
      </c>
      <c r="G20" s="35">
        <v>0</v>
      </c>
      <c r="H20" s="37">
        <v>0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7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7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35">
        <v>0</v>
      </c>
      <c r="CR20" s="35">
        <v>0</v>
      </c>
      <c r="CS20" s="35">
        <v>0</v>
      </c>
      <c r="CT20" s="35">
        <v>0</v>
      </c>
      <c r="CU20" s="35">
        <v>0</v>
      </c>
      <c r="CV20" s="35">
        <v>0</v>
      </c>
      <c r="CW20" s="35">
        <v>0</v>
      </c>
      <c r="CX20" s="35">
        <v>0</v>
      </c>
      <c r="CY20" s="35">
        <v>0</v>
      </c>
      <c r="CZ20" s="35">
        <v>0</v>
      </c>
      <c r="DA20" s="35">
        <v>0</v>
      </c>
      <c r="DB20" s="35">
        <v>0</v>
      </c>
      <c r="DC20" s="38">
        <v>0</v>
      </c>
      <c r="DD20" s="38">
        <v>0</v>
      </c>
      <c r="DE20" s="38">
        <v>0</v>
      </c>
    </row>
    <row r="21" spans="1:109" ht="17.45" customHeight="1">
      <c r="A21" s="39"/>
      <c r="B21" s="40"/>
      <c r="C21" s="41"/>
      <c r="D21" s="41"/>
      <c r="E21" s="41"/>
      <c r="F21" s="42"/>
      <c r="G21" s="41"/>
      <c r="H21" s="43"/>
      <c r="I21" s="41"/>
      <c r="J21" s="41"/>
      <c r="K21" s="41"/>
      <c r="L21" s="41"/>
      <c r="M21" s="4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3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3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4"/>
      <c r="DD21" s="44"/>
      <c r="DE21" s="44"/>
    </row>
    <row r="22" spans="1:109" ht="17.45" customHeight="1">
      <c r="A22" s="33" t="s">
        <v>23</v>
      </c>
      <c r="B22" s="34" t="s">
        <v>24</v>
      </c>
      <c r="C22" s="35">
        <v>0</v>
      </c>
      <c r="D22" s="35">
        <v>0</v>
      </c>
      <c r="E22" s="35">
        <v>0</v>
      </c>
      <c r="F22" s="36">
        <v>0</v>
      </c>
      <c r="G22" s="35">
        <v>0</v>
      </c>
      <c r="H22" s="37">
        <v>0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7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7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0</v>
      </c>
      <c r="CT22" s="35">
        <v>0</v>
      </c>
      <c r="CU22" s="35">
        <v>0</v>
      </c>
      <c r="CV22" s="35">
        <v>0</v>
      </c>
      <c r="CW22" s="35">
        <v>0</v>
      </c>
      <c r="CX22" s="35">
        <v>0</v>
      </c>
      <c r="CY22" s="35">
        <v>0</v>
      </c>
      <c r="CZ22" s="35">
        <v>0</v>
      </c>
      <c r="DA22" s="35">
        <v>0</v>
      </c>
      <c r="DB22" s="35">
        <v>0</v>
      </c>
      <c r="DC22" s="38">
        <v>0</v>
      </c>
      <c r="DD22" s="38">
        <v>0</v>
      </c>
      <c r="DE22" s="38">
        <v>0</v>
      </c>
    </row>
    <row r="23" spans="1:109" ht="17.45" customHeight="1">
      <c r="A23" s="39"/>
      <c r="B23" s="40"/>
      <c r="C23" s="41"/>
      <c r="D23" s="41"/>
      <c r="E23" s="41"/>
      <c r="F23" s="42"/>
      <c r="G23" s="41"/>
      <c r="H23" s="43"/>
      <c r="I23" s="41"/>
      <c r="J23" s="41"/>
      <c r="K23" s="41"/>
      <c r="L23" s="41"/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3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3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4"/>
      <c r="DD23" s="44"/>
      <c r="DE23" s="44"/>
    </row>
    <row r="24" spans="1:109" ht="17.45" customHeight="1">
      <c r="A24" s="33" t="s">
        <v>25</v>
      </c>
      <c r="B24" s="34" t="s">
        <v>26</v>
      </c>
      <c r="C24" s="35">
        <v>796.45017094000002</v>
      </c>
      <c r="D24" s="35">
        <v>979.60223954999992</v>
      </c>
      <c r="E24" s="35">
        <v>997.21485293000012</v>
      </c>
      <c r="F24" s="36">
        <v>1040.0917218500001</v>
      </c>
      <c r="G24" s="35">
        <v>1037.1268500700003</v>
      </c>
      <c r="H24" s="37">
        <v>851.31036162612952</v>
      </c>
      <c r="I24" s="35">
        <v>684.74970462039494</v>
      </c>
      <c r="J24" s="35">
        <v>834.82869019000009</v>
      </c>
      <c r="K24" s="35">
        <v>825.47678508000001</v>
      </c>
      <c r="L24" s="35">
        <v>786.37434413999995</v>
      </c>
      <c r="M24" s="36">
        <v>816.18042160999994</v>
      </c>
      <c r="N24" s="35">
        <v>748.20225219000008</v>
      </c>
      <c r="O24" s="35">
        <v>691.23186471999998</v>
      </c>
      <c r="P24" s="35">
        <v>734.29449133999992</v>
      </c>
      <c r="Q24" s="35">
        <v>693.50511310351249</v>
      </c>
      <c r="R24" s="35">
        <v>734.63536805998967</v>
      </c>
      <c r="S24" s="35">
        <v>634.9800554031475</v>
      </c>
      <c r="T24" s="35">
        <v>720.25609540999994</v>
      </c>
      <c r="U24" s="35">
        <v>777.06029805181356</v>
      </c>
      <c r="V24" s="35">
        <v>767.7393184078735</v>
      </c>
      <c r="W24" s="35">
        <v>772.07908175103421</v>
      </c>
      <c r="X24" s="35">
        <v>856.20225807838733</v>
      </c>
      <c r="Y24" s="35">
        <v>925.02108482320375</v>
      </c>
      <c r="Z24" s="35">
        <v>892.02379216481938</v>
      </c>
      <c r="AA24" s="35">
        <v>927.1397270835663</v>
      </c>
      <c r="AB24" s="35">
        <v>1036.5313028243825</v>
      </c>
      <c r="AC24" s="35">
        <v>1068.8092082708285</v>
      </c>
      <c r="AD24" s="37">
        <v>1279.551493030277</v>
      </c>
      <c r="AE24" s="35">
        <v>1286.691945000277</v>
      </c>
      <c r="AF24" s="35">
        <v>1230.7113013721319</v>
      </c>
      <c r="AG24" s="35">
        <v>1381.7642724575787</v>
      </c>
      <c r="AH24" s="35">
        <v>1393.0794404117642</v>
      </c>
      <c r="AI24" s="35">
        <v>1423.5031556360602</v>
      </c>
      <c r="AJ24" s="35">
        <v>1181.9338197842546</v>
      </c>
      <c r="AK24" s="35">
        <v>1261.424219451611</v>
      </c>
      <c r="AL24" s="35">
        <v>1179.1348022560735</v>
      </c>
      <c r="AM24" s="35">
        <v>1397.2041944211985</v>
      </c>
      <c r="AN24" s="35">
        <v>1382.5741406239601</v>
      </c>
      <c r="AO24" s="37">
        <v>1387.7046340845739</v>
      </c>
      <c r="AP24" s="35">
        <v>2160.671940274106</v>
      </c>
      <c r="AQ24" s="35">
        <v>2128.7386232803319</v>
      </c>
      <c r="AR24" s="35">
        <v>2086.6556444546864</v>
      </c>
      <c r="AS24" s="35">
        <v>1850.8103068426046</v>
      </c>
      <c r="AT24" s="35">
        <v>1953.2600513717628</v>
      </c>
      <c r="AU24" s="35">
        <v>1990.3129869679904</v>
      </c>
      <c r="AV24" s="35">
        <v>1906.8970532572232</v>
      </c>
      <c r="AW24" s="35">
        <v>2011.2033058009724</v>
      </c>
      <c r="AX24" s="35">
        <v>2175.8463446300002</v>
      </c>
      <c r="AY24" s="35">
        <v>1997.4325572499999</v>
      </c>
      <c r="AZ24" s="35">
        <v>2100.8721968333334</v>
      </c>
      <c r="BA24" s="35">
        <v>2284.5153966385801</v>
      </c>
      <c r="BB24" s="35">
        <v>2280.0041008364469</v>
      </c>
      <c r="BC24" s="35">
        <v>1715.6539560495194</v>
      </c>
      <c r="BD24" s="35">
        <v>1855.0126362557824</v>
      </c>
      <c r="BE24" s="35">
        <v>2012.4117108127623</v>
      </c>
      <c r="BF24" s="35">
        <v>1977.3696567283503</v>
      </c>
      <c r="BG24" s="35">
        <v>2019.6368099713454</v>
      </c>
      <c r="BH24" s="35">
        <v>1980.2170409746971</v>
      </c>
      <c r="BI24" s="35">
        <v>2024.92274571247</v>
      </c>
      <c r="BJ24" s="35">
        <v>2062.3232602187622</v>
      </c>
      <c r="BK24" s="35">
        <v>1928.8736858257407</v>
      </c>
      <c r="BL24" s="35">
        <v>1896.327042390162</v>
      </c>
      <c r="BM24" s="35">
        <v>1873.0985046410417</v>
      </c>
      <c r="BN24" s="35">
        <v>2021.7389907063207</v>
      </c>
      <c r="BO24" s="35">
        <v>2046.9895553013121</v>
      </c>
      <c r="BP24" s="35">
        <v>2141.7473167060466</v>
      </c>
      <c r="BQ24" s="35">
        <v>2091.3122061056529</v>
      </c>
      <c r="BR24" s="35">
        <v>1850.2173850255388</v>
      </c>
      <c r="BS24" s="35">
        <v>1973.6947827536092</v>
      </c>
      <c r="BT24" s="35">
        <v>1660.2013850518927</v>
      </c>
      <c r="BU24" s="35">
        <v>1749.3678259069081</v>
      </c>
      <c r="BV24" s="35">
        <v>1699.8519465643112</v>
      </c>
      <c r="BW24" s="35">
        <v>1576.6767759677052</v>
      </c>
      <c r="BX24" s="35">
        <v>1601.9137615094533</v>
      </c>
      <c r="BY24" s="35">
        <v>1571.8714865879758</v>
      </c>
      <c r="BZ24" s="35">
        <v>1575.9284538835002</v>
      </c>
      <c r="CA24" s="35">
        <v>1653.0016384955002</v>
      </c>
      <c r="CB24" s="35">
        <v>1656.2085299939999</v>
      </c>
      <c r="CC24" s="35">
        <v>1582.1377434999999</v>
      </c>
      <c r="CD24" s="35">
        <v>1633.1906272199999</v>
      </c>
      <c r="CE24" s="35">
        <v>1627.1667092961643</v>
      </c>
      <c r="CF24" s="35">
        <v>1858.2166388756166</v>
      </c>
      <c r="CG24" s="35">
        <v>1813.5019208456163</v>
      </c>
      <c r="CH24" s="35">
        <v>1038.1824123056165</v>
      </c>
      <c r="CI24" s="35">
        <v>1209.2406902499999</v>
      </c>
      <c r="CJ24" s="35">
        <v>1103.7259265200003</v>
      </c>
      <c r="CK24" s="35">
        <v>1164.51618261</v>
      </c>
      <c r="CL24" s="35">
        <v>1205.99803557</v>
      </c>
      <c r="CM24" s="35">
        <v>1189.1800216900001</v>
      </c>
      <c r="CN24" s="35">
        <v>1304.2535200900002</v>
      </c>
      <c r="CO24" s="35">
        <v>1443.5806009375342</v>
      </c>
      <c r="CP24" s="35">
        <v>1241.0286417765753</v>
      </c>
      <c r="CQ24" s="35">
        <v>1140.64547971</v>
      </c>
      <c r="CR24" s="35">
        <v>1306.2146795900001</v>
      </c>
      <c r="CS24" s="35">
        <v>1353.2887174699997</v>
      </c>
      <c r="CT24" s="35">
        <v>1365.13883278</v>
      </c>
      <c r="CU24" s="35">
        <v>1440.4637070875342</v>
      </c>
      <c r="CV24" s="35">
        <v>1389.6069717765754</v>
      </c>
      <c r="CW24" s="35">
        <v>1472.8845017099998</v>
      </c>
      <c r="CX24" s="35">
        <v>1244.9441663399998</v>
      </c>
      <c r="CY24" s="35">
        <v>1387.78332901</v>
      </c>
      <c r="CZ24" s="35">
        <v>1412.97049021</v>
      </c>
      <c r="DA24" s="35">
        <v>1599.0416995099999</v>
      </c>
      <c r="DB24" s="35">
        <v>1373.6181660034247</v>
      </c>
      <c r="DC24" s="38">
        <v>1367.4705816014248</v>
      </c>
      <c r="DD24" s="38">
        <v>1320.4646063879452</v>
      </c>
      <c r="DE24" s="38">
        <v>1480.2132683904108</v>
      </c>
    </row>
    <row r="25" spans="1:109" ht="17.45" customHeight="1">
      <c r="A25" s="39"/>
      <c r="B25" s="40"/>
      <c r="C25" s="41"/>
      <c r="D25" s="41"/>
      <c r="E25" s="41"/>
      <c r="F25" s="42"/>
      <c r="G25" s="41"/>
      <c r="H25" s="43"/>
      <c r="I25" s="41"/>
      <c r="J25" s="41"/>
      <c r="K25" s="41"/>
      <c r="L25" s="41"/>
      <c r="M25" s="42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3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3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4"/>
      <c r="DD25" s="44"/>
      <c r="DE25" s="44"/>
    </row>
    <row r="26" spans="1:109" ht="17.45" customHeight="1">
      <c r="A26" s="33" t="s">
        <v>27</v>
      </c>
      <c r="B26" s="34" t="s">
        <v>28</v>
      </c>
      <c r="C26" s="35">
        <v>798.66176589000008</v>
      </c>
      <c r="D26" s="35">
        <v>818.34143132999998</v>
      </c>
      <c r="E26" s="35">
        <v>848.50894108</v>
      </c>
      <c r="F26" s="36">
        <v>860.65597262000006</v>
      </c>
      <c r="G26" s="35">
        <v>938.34058129999994</v>
      </c>
      <c r="H26" s="37">
        <v>905.55076182000016</v>
      </c>
      <c r="I26" s="35">
        <v>1036.3015116499998</v>
      </c>
      <c r="J26" s="35">
        <v>1048.0975827416664</v>
      </c>
      <c r="K26" s="35">
        <v>1053.7272173733331</v>
      </c>
      <c r="L26" s="35">
        <v>1055.8021501362084</v>
      </c>
      <c r="M26" s="36">
        <v>1067.4697196761667</v>
      </c>
      <c r="N26" s="35">
        <v>1080.6473663107499</v>
      </c>
      <c r="O26" s="35">
        <v>1085.7434252170001</v>
      </c>
      <c r="P26" s="35">
        <v>1089.240368233</v>
      </c>
      <c r="Q26" s="35">
        <v>1084.7053925769999</v>
      </c>
      <c r="R26" s="35">
        <v>1174.859283947</v>
      </c>
      <c r="S26" s="35">
        <v>1162.0716037369998</v>
      </c>
      <c r="T26" s="35">
        <v>1140.1834163269998</v>
      </c>
      <c r="U26" s="35">
        <v>1144.9760381469998</v>
      </c>
      <c r="V26" s="35">
        <v>1141.42018381</v>
      </c>
      <c r="W26" s="35">
        <v>1103.5606694299997</v>
      </c>
      <c r="X26" s="35">
        <v>1136.844533967</v>
      </c>
      <c r="Y26" s="35">
        <v>1172.2972192870002</v>
      </c>
      <c r="Z26" s="35">
        <v>1188.103346397</v>
      </c>
      <c r="AA26" s="35">
        <v>1206.9947149098193</v>
      </c>
      <c r="AB26" s="35">
        <v>1202.9055809078752</v>
      </c>
      <c r="AC26" s="35">
        <v>1190.7798150578751</v>
      </c>
      <c r="AD26" s="37">
        <v>1200.2358515878748</v>
      </c>
      <c r="AE26" s="35">
        <v>1213.6941418578751</v>
      </c>
      <c r="AF26" s="35">
        <v>1240.7815538555972</v>
      </c>
      <c r="AG26" s="35">
        <v>1273.9334446088862</v>
      </c>
      <c r="AH26" s="35">
        <v>1301.9613797762777</v>
      </c>
      <c r="AI26" s="35">
        <v>1305.7342663722363</v>
      </c>
      <c r="AJ26" s="35">
        <v>1319.3778603422361</v>
      </c>
      <c r="AK26" s="35">
        <v>1450.174192102236</v>
      </c>
      <c r="AL26" s="35">
        <v>1464.5845102111111</v>
      </c>
      <c r="AM26" s="35">
        <v>1506.7209418017806</v>
      </c>
      <c r="AN26" s="35">
        <v>1509.6718067533195</v>
      </c>
      <c r="AO26" s="37">
        <v>1640.9017202633195</v>
      </c>
      <c r="AP26" s="35">
        <v>1649.8358558927016</v>
      </c>
      <c r="AQ26" s="35">
        <v>1723.713901850921</v>
      </c>
      <c r="AR26" s="35">
        <v>1741.9454046300002</v>
      </c>
      <c r="AS26" s="35">
        <v>1794.5815746000001</v>
      </c>
      <c r="AT26" s="35">
        <v>1784.1996902719227</v>
      </c>
      <c r="AU26" s="35">
        <v>1785.3555368525717</v>
      </c>
      <c r="AV26" s="35">
        <v>1781.6669637746033</v>
      </c>
      <c r="AW26" s="35">
        <v>1832.3927418669684</v>
      </c>
      <c r="AX26" s="35">
        <v>1871.5281054031452</v>
      </c>
      <c r="AY26" s="35">
        <v>1897.6633507960003</v>
      </c>
      <c r="AZ26" s="35">
        <v>1898.7623180645771</v>
      </c>
      <c r="BA26" s="35">
        <v>1909.6142821245771</v>
      </c>
      <c r="BB26" s="35">
        <v>1904.3829170375905</v>
      </c>
      <c r="BC26" s="35">
        <v>1917.9099131275907</v>
      </c>
      <c r="BD26" s="35">
        <v>1919.3687765999998</v>
      </c>
      <c r="BE26" s="35">
        <v>1952.0619545875902</v>
      </c>
      <c r="BF26" s="35">
        <v>1983.9051913003402</v>
      </c>
      <c r="BG26" s="35">
        <v>1966.4163795162663</v>
      </c>
      <c r="BH26" s="35">
        <v>1980.6122895101566</v>
      </c>
      <c r="BI26" s="35">
        <v>1992.0316740371129</v>
      </c>
      <c r="BJ26" s="35">
        <v>1996.2550555074667</v>
      </c>
      <c r="BK26" s="35">
        <v>1974.8197009899436</v>
      </c>
      <c r="BL26" s="35">
        <v>1950.6063891357385</v>
      </c>
      <c r="BM26" s="35">
        <v>1969.0324636723647</v>
      </c>
      <c r="BN26" s="35">
        <v>1997.9577251192154</v>
      </c>
      <c r="BO26" s="35">
        <v>2055.290083288412</v>
      </c>
      <c r="BP26" s="35">
        <v>2074.0863088608066</v>
      </c>
      <c r="BQ26" s="35">
        <v>2099.4644555128061</v>
      </c>
      <c r="BR26" s="35">
        <v>2087.6034940725144</v>
      </c>
      <c r="BS26" s="35">
        <v>2066.9715168600928</v>
      </c>
      <c r="BT26" s="35">
        <v>2063.4325214531573</v>
      </c>
      <c r="BU26" s="35">
        <v>2062.0316981324549</v>
      </c>
      <c r="BV26" s="35">
        <v>2065.3701036383559</v>
      </c>
      <c r="BW26" s="35">
        <v>2182.6521295998391</v>
      </c>
      <c r="BX26" s="35">
        <v>2189.5169024008255</v>
      </c>
      <c r="BY26" s="35">
        <v>2227.5481400218114</v>
      </c>
      <c r="BZ26" s="35">
        <v>2231.2371392199998</v>
      </c>
      <c r="CA26" s="35">
        <v>2242.4848014200002</v>
      </c>
      <c r="CB26" s="35">
        <v>2249.43403339</v>
      </c>
      <c r="CC26" s="35">
        <v>2272.7679836099996</v>
      </c>
      <c r="CD26" s="35">
        <v>2280.0012530800004</v>
      </c>
      <c r="CE26" s="35">
        <v>2284.6163190300008</v>
      </c>
      <c r="CF26" s="35">
        <v>2301.0100345199999</v>
      </c>
      <c r="CG26" s="35">
        <v>2317.0255643800001</v>
      </c>
      <c r="CH26" s="35">
        <v>1911.3204848600001</v>
      </c>
      <c r="CI26" s="35">
        <v>2006.4480427121584</v>
      </c>
      <c r="CJ26" s="35">
        <v>2005.6679920654644</v>
      </c>
      <c r="CK26" s="35">
        <v>1998.7753723499998</v>
      </c>
      <c r="CL26" s="35">
        <v>1985.30133669</v>
      </c>
      <c r="CM26" s="35">
        <v>2003.7474086399998</v>
      </c>
      <c r="CN26" s="35">
        <v>2032.0428959299998</v>
      </c>
      <c r="CO26" s="35">
        <v>2109.2131669999999</v>
      </c>
      <c r="CP26" s="35">
        <v>2255.0842994899999</v>
      </c>
      <c r="CQ26" s="35">
        <v>2254.2136780599994</v>
      </c>
      <c r="CR26" s="35">
        <v>2233.9605649200003</v>
      </c>
      <c r="CS26" s="35">
        <v>2229.0419342399996</v>
      </c>
      <c r="CT26" s="35">
        <v>2243.3304933700001</v>
      </c>
      <c r="CU26" s="35">
        <v>2280.3957223700004</v>
      </c>
      <c r="CV26" s="35">
        <v>2279.7930738883251</v>
      </c>
      <c r="CW26" s="35">
        <v>2259.5736859600001</v>
      </c>
      <c r="CX26" s="35">
        <v>2378.5082998700004</v>
      </c>
      <c r="CY26" s="35">
        <v>2406.9258892999997</v>
      </c>
      <c r="CZ26" s="35">
        <v>2407.1115420900001</v>
      </c>
      <c r="DA26" s="35">
        <v>2394.9404436099999</v>
      </c>
      <c r="DB26" s="35">
        <v>2391.2720558800002</v>
      </c>
      <c r="DC26" s="38">
        <v>2381.1049207200003</v>
      </c>
      <c r="DD26" s="38">
        <v>2404.6822640600003</v>
      </c>
      <c r="DE26" s="38">
        <v>2385.6135435100005</v>
      </c>
    </row>
    <row r="27" spans="1:109" ht="17.45" customHeight="1">
      <c r="A27" s="39"/>
      <c r="B27" s="40"/>
      <c r="C27" s="45"/>
      <c r="D27" s="45"/>
      <c r="E27" s="45"/>
      <c r="F27" s="46"/>
      <c r="G27" s="45"/>
      <c r="H27" s="47"/>
      <c r="I27" s="45"/>
      <c r="J27" s="45"/>
      <c r="K27" s="45"/>
      <c r="L27" s="45"/>
      <c r="M27" s="4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7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7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8"/>
      <c r="DD27" s="48"/>
      <c r="DE27" s="48"/>
    </row>
    <row r="28" spans="1:109" ht="17.25" customHeight="1">
      <c r="A28" s="33"/>
      <c r="B28" s="34" t="s">
        <v>29</v>
      </c>
      <c r="C28" s="35">
        <v>25474.471453387621</v>
      </c>
      <c r="D28" s="35">
        <v>26072.063897466593</v>
      </c>
      <c r="E28" s="35">
        <v>26415.344455611998</v>
      </c>
      <c r="F28" s="36">
        <v>26856.415234532004</v>
      </c>
      <c r="G28" s="35">
        <v>27494.964099592002</v>
      </c>
      <c r="H28" s="37">
        <v>27955.940532505614</v>
      </c>
      <c r="I28" s="35">
        <v>28194.36160220228</v>
      </c>
      <c r="J28" s="35">
        <v>28336.892915150238</v>
      </c>
      <c r="K28" s="35">
        <v>28563.364929097137</v>
      </c>
      <c r="L28" s="35">
        <v>28740.361376655161</v>
      </c>
      <c r="M28" s="36">
        <v>29096.352211839545</v>
      </c>
      <c r="N28" s="35">
        <v>29423.313250850086</v>
      </c>
      <c r="O28" s="35">
        <v>29904.42029326527</v>
      </c>
      <c r="P28" s="35">
        <v>30192.423819530377</v>
      </c>
      <c r="Q28" s="35">
        <v>30534.515540613647</v>
      </c>
      <c r="R28" s="35">
        <v>30645.306163438952</v>
      </c>
      <c r="S28" s="35">
        <v>30723.142804776799</v>
      </c>
      <c r="T28" s="35">
        <v>30582.685571101159</v>
      </c>
      <c r="U28" s="35">
        <v>31026.051215780495</v>
      </c>
      <c r="V28" s="35">
        <v>31204.967849988818</v>
      </c>
      <c r="W28" s="35">
        <v>31436.788752834454</v>
      </c>
      <c r="X28" s="35">
        <v>31766.227602197992</v>
      </c>
      <c r="Y28" s="35">
        <v>32105.986533900035</v>
      </c>
      <c r="Z28" s="35">
        <v>32381.205792132452</v>
      </c>
      <c r="AA28" s="35">
        <v>32750.688683694891</v>
      </c>
      <c r="AB28" s="35">
        <v>33028.065471295486</v>
      </c>
      <c r="AC28" s="35">
        <v>33597.285547495383</v>
      </c>
      <c r="AD28" s="37">
        <v>33479.612832724895</v>
      </c>
      <c r="AE28" s="35">
        <v>33528.234725906776</v>
      </c>
      <c r="AF28" s="35">
        <v>33945.252424287792</v>
      </c>
      <c r="AG28" s="35">
        <v>34531.168338754542</v>
      </c>
      <c r="AH28" s="35">
        <v>35377.395750547446</v>
      </c>
      <c r="AI28" s="35">
        <v>35546.314186166848</v>
      </c>
      <c r="AJ28" s="35">
        <v>36611.78037078894</v>
      </c>
      <c r="AK28" s="35">
        <v>36437.036162345808</v>
      </c>
      <c r="AL28" s="35">
        <v>36579.440661218759</v>
      </c>
      <c r="AM28" s="35">
        <v>37142.506882174122</v>
      </c>
      <c r="AN28" s="35">
        <v>37843.823667295968</v>
      </c>
      <c r="AO28" s="37">
        <v>38957.022860723584</v>
      </c>
      <c r="AP28" s="35">
        <v>39246.418511459175</v>
      </c>
      <c r="AQ28" s="35">
        <v>41293.583775452229</v>
      </c>
      <c r="AR28" s="35">
        <v>41489.26343647539</v>
      </c>
      <c r="AS28" s="35">
        <v>41558.040423602579</v>
      </c>
      <c r="AT28" s="35">
        <v>41583.506601919777</v>
      </c>
      <c r="AU28" s="35">
        <v>41724.410903507502</v>
      </c>
      <c r="AV28" s="35">
        <v>41930.542898092528</v>
      </c>
      <c r="AW28" s="35">
        <v>42394.904266229263</v>
      </c>
      <c r="AX28" s="35">
        <v>42837.91024545479</v>
      </c>
      <c r="AY28" s="35">
        <v>42727.796494547205</v>
      </c>
      <c r="AZ28" s="35">
        <v>43656.647352982647</v>
      </c>
      <c r="BA28" s="35">
        <v>44566.275999888792</v>
      </c>
      <c r="BB28" s="35">
        <v>44600.121654384253</v>
      </c>
      <c r="BC28" s="35">
        <v>44849.659281648565</v>
      </c>
      <c r="BD28" s="35">
        <v>44964.778969543637</v>
      </c>
      <c r="BE28" s="35">
        <v>44265.953944375869</v>
      </c>
      <c r="BF28" s="35">
        <v>44213.112024552087</v>
      </c>
      <c r="BG28" s="35">
        <v>44416.633551285697</v>
      </c>
      <c r="BH28" s="35">
        <v>44552.782203806673</v>
      </c>
      <c r="BI28" s="35">
        <v>45009.054433510879</v>
      </c>
      <c r="BJ28" s="35">
        <v>45312.920665720885</v>
      </c>
      <c r="BK28" s="35">
        <v>43235.787246537468</v>
      </c>
      <c r="BL28" s="35">
        <v>43097.493635641695</v>
      </c>
      <c r="BM28" s="35">
        <v>43203.774808802656</v>
      </c>
      <c r="BN28" s="35">
        <v>43661.834296690322</v>
      </c>
      <c r="BO28" s="35">
        <v>43974.956511792596</v>
      </c>
      <c r="BP28" s="35">
        <v>44381.176626182605</v>
      </c>
      <c r="BQ28" s="35">
        <v>44497.792306656222</v>
      </c>
      <c r="BR28" s="35">
        <v>44816.576913051773</v>
      </c>
      <c r="BS28" s="35">
        <v>45160.287156148086</v>
      </c>
      <c r="BT28" s="35">
        <v>45783.010752826711</v>
      </c>
      <c r="BU28" s="35">
        <v>46501.674702749129</v>
      </c>
      <c r="BV28" s="35">
        <v>47074.090090090831</v>
      </c>
      <c r="BW28" s="35">
        <v>47894.003680056565</v>
      </c>
      <c r="BX28" s="35">
        <v>47942.826131287773</v>
      </c>
      <c r="BY28" s="35">
        <v>48371.125311231954</v>
      </c>
      <c r="BZ28" s="35">
        <v>48916.095700244558</v>
      </c>
      <c r="CA28" s="35">
        <v>49255.747115471298</v>
      </c>
      <c r="CB28" s="35">
        <v>49659.184363918161</v>
      </c>
      <c r="CC28" s="35">
        <v>48698.191212044672</v>
      </c>
      <c r="CD28" s="35">
        <v>48761.357791877977</v>
      </c>
      <c r="CE28" s="35">
        <v>49222.686064576381</v>
      </c>
      <c r="CF28" s="35">
        <v>49905.491819247851</v>
      </c>
      <c r="CG28" s="35">
        <v>50217.162325058016</v>
      </c>
      <c r="CH28" s="35">
        <v>46912.906297951318</v>
      </c>
      <c r="CI28" s="35">
        <v>47409.792135606658</v>
      </c>
      <c r="CJ28" s="35">
        <v>47875.192855011861</v>
      </c>
      <c r="CK28" s="35">
        <v>48388.659544880466</v>
      </c>
      <c r="CL28" s="35">
        <v>48971.714602314467</v>
      </c>
      <c r="CM28" s="35">
        <v>49487.1971983275</v>
      </c>
      <c r="CN28" s="35">
        <v>49783.066298351274</v>
      </c>
      <c r="CO28" s="35">
        <v>50852.368546919279</v>
      </c>
      <c r="CP28" s="35">
        <v>51434.678699088639</v>
      </c>
      <c r="CQ28" s="35">
        <v>53196.983415460469</v>
      </c>
      <c r="CR28" s="35">
        <v>53885.432491896601</v>
      </c>
      <c r="CS28" s="35">
        <v>53522.373322656596</v>
      </c>
      <c r="CT28" s="35">
        <v>53888.210782272996</v>
      </c>
      <c r="CU28" s="35">
        <v>54959.281300599185</v>
      </c>
      <c r="CV28" s="35">
        <v>54870.586194875425</v>
      </c>
      <c r="CW28" s="35">
        <v>55943.655790590841</v>
      </c>
      <c r="CX28" s="35">
        <v>56793.800619202106</v>
      </c>
      <c r="CY28" s="35">
        <v>57326.641862917459</v>
      </c>
      <c r="CZ28" s="35">
        <v>57678.5768539407</v>
      </c>
      <c r="DA28" s="35">
        <v>58472.529792396519</v>
      </c>
      <c r="DB28" s="35">
        <v>58061.34014949351</v>
      </c>
      <c r="DC28" s="38">
        <v>58439.562505916503</v>
      </c>
      <c r="DD28" s="38">
        <v>59188.973477736508</v>
      </c>
      <c r="DE28" s="38">
        <v>59922.185491184253</v>
      </c>
    </row>
    <row r="29" spans="1:109" ht="16.5" thickBot="1">
      <c r="A29" s="50"/>
      <c r="B29" s="51"/>
      <c r="C29" s="52"/>
      <c r="D29" s="52"/>
      <c r="E29" s="52"/>
      <c r="F29" s="53"/>
      <c r="G29" s="52"/>
      <c r="H29" s="54"/>
      <c r="I29" s="52"/>
      <c r="J29" s="52"/>
      <c r="K29" s="52"/>
      <c r="L29" s="52"/>
      <c r="M29" s="53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4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5"/>
      <c r="DD29" s="55"/>
      <c r="DE29" s="55"/>
    </row>
    <row r="30" spans="1:109" s="2" customFormat="1" ht="16.5" hidden="1" thickTop="1">
      <c r="A30" s="56"/>
      <c r="B30" s="56"/>
      <c r="C30" s="57"/>
      <c r="D30" s="57"/>
      <c r="E30" s="57"/>
      <c r="F30" s="57"/>
      <c r="G30" s="57"/>
      <c r="H30" s="58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8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9"/>
      <c r="DD30" s="59"/>
      <c r="DE30" s="59"/>
    </row>
    <row r="31" spans="1:109" s="2" customFormat="1" ht="16.5" thickTop="1">
      <c r="A31" s="57"/>
      <c r="B31" s="57"/>
      <c r="C31" s="57"/>
      <c r="D31" s="57"/>
      <c r="E31" s="57"/>
      <c r="F31" s="57"/>
      <c r="G31" s="57"/>
      <c r="H31" s="60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9"/>
      <c r="DD31" s="59"/>
      <c r="DE31" s="59"/>
    </row>
    <row r="32" spans="1:109" s="2" customFormat="1" ht="16.5" thickBot="1">
      <c r="A32" s="61"/>
      <c r="B32" s="61"/>
      <c r="C32" s="61"/>
      <c r="D32" s="61"/>
      <c r="E32" s="61"/>
      <c r="F32" s="61"/>
      <c r="G32" s="61"/>
      <c r="H32" s="62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3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59"/>
      <c r="DD32" s="59"/>
      <c r="DE32" s="59"/>
    </row>
    <row r="33" spans="1:109" ht="25.5" customHeight="1" thickTop="1" thickBot="1">
      <c r="A33" s="25" t="s">
        <v>1</v>
      </c>
      <c r="B33" s="26" t="s">
        <v>30</v>
      </c>
      <c r="C33" s="64">
        <v>38504</v>
      </c>
      <c r="D33" s="64">
        <v>38534</v>
      </c>
      <c r="E33" s="64">
        <v>38565</v>
      </c>
      <c r="F33" s="65">
        <v>38596</v>
      </c>
      <c r="G33" s="64">
        <v>38626</v>
      </c>
      <c r="H33" s="66">
        <v>38657</v>
      </c>
      <c r="I33" s="64">
        <v>38687</v>
      </c>
      <c r="J33" s="64">
        <v>38718</v>
      </c>
      <c r="K33" s="64">
        <v>38749</v>
      </c>
      <c r="L33" s="64">
        <v>38777</v>
      </c>
      <c r="M33" s="65">
        <v>38808</v>
      </c>
      <c r="N33" s="64">
        <v>38838</v>
      </c>
      <c r="O33" s="64">
        <v>38869</v>
      </c>
      <c r="P33" s="64">
        <v>38899</v>
      </c>
      <c r="Q33" s="64">
        <v>38930</v>
      </c>
      <c r="R33" s="64">
        <v>38961</v>
      </c>
      <c r="S33" s="64">
        <v>38991</v>
      </c>
      <c r="T33" s="64">
        <v>39022</v>
      </c>
      <c r="U33" s="64">
        <v>39052</v>
      </c>
      <c r="V33" s="64">
        <v>39083</v>
      </c>
      <c r="W33" s="64">
        <v>39114</v>
      </c>
      <c r="X33" s="64">
        <v>39142</v>
      </c>
      <c r="Y33" s="64">
        <v>39173</v>
      </c>
      <c r="Z33" s="64">
        <v>39203</v>
      </c>
      <c r="AA33" s="64">
        <v>39234</v>
      </c>
      <c r="AB33" s="64">
        <v>39264</v>
      </c>
      <c r="AC33" s="64">
        <v>39295</v>
      </c>
      <c r="AD33" s="66">
        <v>39326</v>
      </c>
      <c r="AE33" s="64">
        <v>39356</v>
      </c>
      <c r="AF33" s="64">
        <v>39387</v>
      </c>
      <c r="AG33" s="64">
        <v>39417</v>
      </c>
      <c r="AH33" s="64">
        <v>39448</v>
      </c>
      <c r="AI33" s="64">
        <v>39479</v>
      </c>
      <c r="AJ33" s="64">
        <v>39508</v>
      </c>
      <c r="AK33" s="64">
        <v>39539</v>
      </c>
      <c r="AL33" s="64">
        <v>39569</v>
      </c>
      <c r="AM33" s="64">
        <f t="shared" ref="AM33:CT33" si="0">AM4</f>
        <v>39600</v>
      </c>
      <c r="AN33" s="64">
        <f t="shared" si="0"/>
        <v>39630</v>
      </c>
      <c r="AO33" s="66">
        <f t="shared" si="0"/>
        <v>39661</v>
      </c>
      <c r="AP33" s="64">
        <f t="shared" si="0"/>
        <v>39692</v>
      </c>
      <c r="AQ33" s="64">
        <f t="shared" si="0"/>
        <v>39722</v>
      </c>
      <c r="AR33" s="64">
        <f t="shared" si="0"/>
        <v>39753</v>
      </c>
      <c r="AS33" s="64">
        <f t="shared" si="0"/>
        <v>39783</v>
      </c>
      <c r="AT33" s="64">
        <f t="shared" si="0"/>
        <v>39814</v>
      </c>
      <c r="AU33" s="64">
        <f t="shared" si="0"/>
        <v>39845</v>
      </c>
      <c r="AV33" s="64">
        <f t="shared" si="0"/>
        <v>39873</v>
      </c>
      <c r="AW33" s="64">
        <f t="shared" si="0"/>
        <v>39904</v>
      </c>
      <c r="AX33" s="64">
        <f t="shared" si="0"/>
        <v>39934</v>
      </c>
      <c r="AY33" s="64">
        <f t="shared" si="0"/>
        <v>39965</v>
      </c>
      <c r="AZ33" s="64">
        <f t="shared" si="0"/>
        <v>39995</v>
      </c>
      <c r="BA33" s="64">
        <f t="shared" si="0"/>
        <v>40026</v>
      </c>
      <c r="BB33" s="64">
        <f t="shared" si="0"/>
        <v>40057</v>
      </c>
      <c r="BC33" s="64">
        <f t="shared" si="0"/>
        <v>40087</v>
      </c>
      <c r="BD33" s="64">
        <f t="shared" si="0"/>
        <v>40118</v>
      </c>
      <c r="BE33" s="64">
        <f t="shared" si="0"/>
        <v>40148</v>
      </c>
      <c r="BF33" s="64">
        <f t="shared" si="0"/>
        <v>40179</v>
      </c>
      <c r="BG33" s="64">
        <f t="shared" si="0"/>
        <v>40210</v>
      </c>
      <c r="BH33" s="64">
        <f t="shared" si="0"/>
        <v>40238</v>
      </c>
      <c r="BI33" s="64">
        <f t="shared" si="0"/>
        <v>40269</v>
      </c>
      <c r="BJ33" s="64">
        <f t="shared" si="0"/>
        <v>40299</v>
      </c>
      <c r="BK33" s="64">
        <f t="shared" si="0"/>
        <v>40330</v>
      </c>
      <c r="BL33" s="64">
        <f t="shared" si="0"/>
        <v>40360</v>
      </c>
      <c r="BM33" s="64">
        <f t="shared" si="0"/>
        <v>40391</v>
      </c>
      <c r="BN33" s="64">
        <f t="shared" si="0"/>
        <v>40422</v>
      </c>
      <c r="BO33" s="64">
        <f t="shared" si="0"/>
        <v>40452</v>
      </c>
      <c r="BP33" s="64">
        <f t="shared" si="0"/>
        <v>40483</v>
      </c>
      <c r="BQ33" s="64">
        <f t="shared" si="0"/>
        <v>40513</v>
      </c>
      <c r="BR33" s="64">
        <f t="shared" si="0"/>
        <v>40544</v>
      </c>
      <c r="BS33" s="64">
        <f t="shared" si="0"/>
        <v>40575</v>
      </c>
      <c r="BT33" s="64">
        <f t="shared" si="0"/>
        <v>40603</v>
      </c>
      <c r="BU33" s="64">
        <f t="shared" si="0"/>
        <v>40634</v>
      </c>
      <c r="BV33" s="64">
        <f t="shared" si="0"/>
        <v>40664</v>
      </c>
      <c r="BW33" s="64">
        <f t="shared" si="0"/>
        <v>40695</v>
      </c>
      <c r="BX33" s="64">
        <f t="shared" si="0"/>
        <v>40725</v>
      </c>
      <c r="BY33" s="64">
        <f t="shared" si="0"/>
        <v>40756</v>
      </c>
      <c r="BZ33" s="64">
        <f t="shared" si="0"/>
        <v>40787</v>
      </c>
      <c r="CA33" s="64">
        <f t="shared" si="0"/>
        <v>40817</v>
      </c>
      <c r="CB33" s="64">
        <f t="shared" si="0"/>
        <v>40848</v>
      </c>
      <c r="CC33" s="64">
        <f t="shared" si="0"/>
        <v>40878</v>
      </c>
      <c r="CD33" s="64">
        <f t="shared" si="0"/>
        <v>40909</v>
      </c>
      <c r="CE33" s="64">
        <f t="shared" si="0"/>
        <v>40940</v>
      </c>
      <c r="CF33" s="64">
        <f t="shared" si="0"/>
        <v>40969</v>
      </c>
      <c r="CG33" s="64">
        <f t="shared" si="0"/>
        <v>41000</v>
      </c>
      <c r="CH33" s="64">
        <f t="shared" si="0"/>
        <v>41030</v>
      </c>
      <c r="CI33" s="64">
        <f t="shared" si="0"/>
        <v>41061</v>
      </c>
      <c r="CJ33" s="64">
        <f t="shared" si="0"/>
        <v>41091</v>
      </c>
      <c r="CK33" s="64">
        <f t="shared" si="0"/>
        <v>41122</v>
      </c>
      <c r="CL33" s="64">
        <f t="shared" si="0"/>
        <v>41153</v>
      </c>
      <c r="CM33" s="64">
        <f t="shared" si="0"/>
        <v>41183</v>
      </c>
      <c r="CN33" s="64">
        <f t="shared" si="0"/>
        <v>41214</v>
      </c>
      <c r="CO33" s="64">
        <f t="shared" si="0"/>
        <v>41244</v>
      </c>
      <c r="CP33" s="64">
        <f t="shared" si="0"/>
        <v>41275</v>
      </c>
      <c r="CQ33" s="64">
        <f t="shared" si="0"/>
        <v>41306</v>
      </c>
      <c r="CR33" s="64">
        <f t="shared" si="0"/>
        <v>41334</v>
      </c>
      <c r="CS33" s="27">
        <f t="shared" si="0"/>
        <v>41365</v>
      </c>
      <c r="CT33" s="27">
        <f t="shared" si="0"/>
        <v>41395</v>
      </c>
      <c r="CU33" s="27">
        <f>CU4</f>
        <v>41426</v>
      </c>
      <c r="CV33" s="27">
        <f>CV4</f>
        <v>41456</v>
      </c>
      <c r="CW33" s="27">
        <f>CW4</f>
        <v>41487</v>
      </c>
      <c r="CX33" s="27">
        <v>41518</v>
      </c>
      <c r="CY33" s="27">
        <f>CY4</f>
        <v>41548</v>
      </c>
      <c r="CZ33" s="27">
        <f>CZ4</f>
        <v>41579</v>
      </c>
      <c r="DA33" s="27">
        <f>DA4</f>
        <v>41609</v>
      </c>
      <c r="DB33" s="27">
        <f>DB4</f>
        <v>41640</v>
      </c>
      <c r="DC33" s="30">
        <v>41671</v>
      </c>
      <c r="DD33" s="30">
        <v>41699</v>
      </c>
      <c r="DE33" s="30">
        <v>41730</v>
      </c>
    </row>
    <row r="34" spans="1:109" ht="17.25" customHeight="1" thickTop="1">
      <c r="A34" s="39"/>
      <c r="B34" s="67"/>
      <c r="C34" s="45"/>
      <c r="D34" s="45"/>
      <c r="E34" s="45"/>
      <c r="F34" s="46"/>
      <c r="G34" s="45"/>
      <c r="H34" s="47"/>
      <c r="I34" s="45"/>
      <c r="J34" s="45"/>
      <c r="K34" s="45"/>
      <c r="L34" s="45"/>
      <c r="M34" s="46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7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7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8"/>
      <c r="DD34" s="48"/>
      <c r="DE34" s="48"/>
    </row>
    <row r="35" spans="1:109" ht="17.25" customHeight="1">
      <c r="A35" s="33" t="s">
        <v>31</v>
      </c>
      <c r="B35" s="34" t="s">
        <v>32</v>
      </c>
      <c r="C35" s="35">
        <v>0</v>
      </c>
      <c r="D35" s="35">
        <v>0</v>
      </c>
      <c r="E35" s="35">
        <v>0</v>
      </c>
      <c r="F35" s="36">
        <v>0</v>
      </c>
      <c r="G35" s="35">
        <v>0</v>
      </c>
      <c r="H35" s="37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7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7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0</v>
      </c>
      <c r="CT35" s="35">
        <v>0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0</v>
      </c>
      <c r="DB35" s="35">
        <v>0</v>
      </c>
      <c r="DC35" s="38">
        <v>0</v>
      </c>
      <c r="DD35" s="38">
        <v>0</v>
      </c>
      <c r="DE35" s="38">
        <v>0</v>
      </c>
    </row>
    <row r="36" spans="1:109" ht="17.25" customHeight="1">
      <c r="A36" s="39"/>
      <c r="B36" s="40"/>
      <c r="C36" s="68"/>
      <c r="D36" s="68"/>
      <c r="E36" s="68"/>
      <c r="F36" s="69"/>
      <c r="G36" s="68"/>
      <c r="H36" s="70"/>
      <c r="I36" s="68"/>
      <c r="J36" s="68"/>
      <c r="K36" s="68"/>
      <c r="L36" s="68"/>
      <c r="M36" s="69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0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70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71"/>
      <c r="DD36" s="71"/>
      <c r="DE36" s="71"/>
    </row>
    <row r="37" spans="1:109" ht="17.25" customHeight="1">
      <c r="A37" s="33" t="s">
        <v>33</v>
      </c>
      <c r="B37" s="34" t="s">
        <v>34</v>
      </c>
      <c r="C37" s="35">
        <v>15799.149194481233</v>
      </c>
      <c r="D37" s="35">
        <v>16169.179850439999</v>
      </c>
      <c r="E37" s="35">
        <v>16470.980071780799</v>
      </c>
      <c r="F37" s="36">
        <v>16636.22470409</v>
      </c>
      <c r="G37" s="35">
        <v>17336.911325442426</v>
      </c>
      <c r="H37" s="37">
        <v>17621.08317719779</v>
      </c>
      <c r="I37" s="35">
        <v>17976.722737839998</v>
      </c>
      <c r="J37" s="35">
        <v>18157.790333569999</v>
      </c>
      <c r="K37" s="35">
        <v>18335.985190060004</v>
      </c>
      <c r="L37" s="35">
        <v>18549.640972419998</v>
      </c>
      <c r="M37" s="36">
        <v>18880.5665577</v>
      </c>
      <c r="N37" s="35">
        <v>19071.319829940003</v>
      </c>
      <c r="O37" s="35">
        <v>19297.275861840004</v>
      </c>
      <c r="P37" s="35">
        <v>19136.13135666</v>
      </c>
      <c r="Q37" s="35">
        <v>19083.714532799997</v>
      </c>
      <c r="R37" s="35">
        <v>19012.076992410002</v>
      </c>
      <c r="S37" s="35">
        <v>19070.259877590001</v>
      </c>
      <c r="T37" s="35">
        <v>18720.492429410002</v>
      </c>
      <c r="U37" s="35">
        <v>18897.772434309998</v>
      </c>
      <c r="V37" s="35">
        <v>18974.689284550001</v>
      </c>
      <c r="W37" s="35">
        <v>18875.298141160005</v>
      </c>
      <c r="X37" s="35">
        <v>19109.760161150003</v>
      </c>
      <c r="Y37" s="35">
        <v>19397.538455869995</v>
      </c>
      <c r="Z37" s="35">
        <v>19622.466289479995</v>
      </c>
      <c r="AA37" s="35">
        <v>19605.421284829998</v>
      </c>
      <c r="AB37" s="35">
        <v>19949.571433349996</v>
      </c>
      <c r="AC37" s="35">
        <v>20638.88987119</v>
      </c>
      <c r="AD37" s="37">
        <v>21100.987314209997</v>
      </c>
      <c r="AE37" s="35">
        <v>21179.326419770001</v>
      </c>
      <c r="AF37" s="35">
        <v>21646.820736129997</v>
      </c>
      <c r="AG37" s="35">
        <v>21997.084448519996</v>
      </c>
      <c r="AH37" s="35">
        <v>22688.649136959997</v>
      </c>
      <c r="AI37" s="35">
        <v>23144.079793360001</v>
      </c>
      <c r="AJ37" s="35">
        <v>23844.757203950001</v>
      </c>
      <c r="AK37" s="35">
        <v>24134.54750004</v>
      </c>
      <c r="AL37" s="35">
        <v>24094.181698996279</v>
      </c>
      <c r="AM37" s="35">
        <v>24201.054660370006</v>
      </c>
      <c r="AN37" s="35">
        <v>24365.110072246986</v>
      </c>
      <c r="AO37" s="37">
        <v>24634.230153650002</v>
      </c>
      <c r="AP37" s="35">
        <v>25287.988227423422</v>
      </c>
      <c r="AQ37" s="35">
        <v>25451.666864573563</v>
      </c>
      <c r="AR37" s="35">
        <v>25546.325413546438</v>
      </c>
      <c r="AS37" s="35">
        <v>25563.73240122644</v>
      </c>
      <c r="AT37" s="35">
        <v>26145.79971450644</v>
      </c>
      <c r="AU37" s="35">
        <v>26344.983763667358</v>
      </c>
      <c r="AV37" s="35">
        <v>26672.525094012803</v>
      </c>
      <c r="AW37" s="35">
        <v>26977.356744399996</v>
      </c>
      <c r="AX37" s="35">
        <v>26974.364925166959</v>
      </c>
      <c r="AY37" s="35">
        <v>26824.513714374112</v>
      </c>
      <c r="AZ37" s="35">
        <v>27398.278850339721</v>
      </c>
      <c r="BA37" s="35">
        <v>28129.365552115341</v>
      </c>
      <c r="BB37" s="35">
        <v>28352.395736190276</v>
      </c>
      <c r="BC37" s="35">
        <v>28532.668559512604</v>
      </c>
      <c r="BD37" s="35">
        <v>28470.215146898361</v>
      </c>
      <c r="BE37" s="35">
        <v>27629.527628826301</v>
      </c>
      <c r="BF37" s="35">
        <v>28023.493279000279</v>
      </c>
      <c r="BG37" s="35">
        <v>28195.26444483066</v>
      </c>
      <c r="BH37" s="35">
        <v>28131.045045772058</v>
      </c>
      <c r="BI37" s="35">
        <v>28630.365817431099</v>
      </c>
      <c r="BJ37" s="35">
        <v>29023.617727045261</v>
      </c>
      <c r="BK37" s="35">
        <v>27119.395050939998</v>
      </c>
      <c r="BL37" s="35">
        <v>27253.477460423252</v>
      </c>
      <c r="BM37" s="35">
        <v>27318.428225325686</v>
      </c>
      <c r="BN37" s="35">
        <v>27655.349700076469</v>
      </c>
      <c r="BO37" s="35">
        <v>27798.282589510545</v>
      </c>
      <c r="BP37" s="35">
        <v>28013.511867805624</v>
      </c>
      <c r="BQ37" s="35">
        <v>27734.163991005971</v>
      </c>
      <c r="BR37" s="35">
        <v>28118.068396404382</v>
      </c>
      <c r="BS37" s="35">
        <v>28493.457864095479</v>
      </c>
      <c r="BT37" s="35">
        <v>28669.465014519032</v>
      </c>
      <c r="BU37" s="35">
        <v>29204.886515387007</v>
      </c>
      <c r="BV37" s="35">
        <v>29736.414999691919</v>
      </c>
      <c r="BW37" s="35">
        <v>29923.454019163</v>
      </c>
      <c r="BX37" s="35">
        <v>30278.285729713709</v>
      </c>
      <c r="BY37" s="35">
        <v>30566.841783963864</v>
      </c>
      <c r="BZ37" s="35">
        <v>30695.496710676489</v>
      </c>
      <c r="CA37" s="35">
        <v>31251.36911350596</v>
      </c>
      <c r="CB37" s="35">
        <v>31547.546822615455</v>
      </c>
      <c r="CC37" s="35">
        <v>31343.913305010537</v>
      </c>
      <c r="CD37" s="35">
        <v>31704.459293510416</v>
      </c>
      <c r="CE37" s="35">
        <v>32092.06592451657</v>
      </c>
      <c r="CF37" s="35">
        <v>32865.138393912137</v>
      </c>
      <c r="CG37" s="35">
        <v>33111.096678597103</v>
      </c>
      <c r="CH37" s="35">
        <v>30665.521759812567</v>
      </c>
      <c r="CI37" s="35">
        <v>30330.845762194986</v>
      </c>
      <c r="CJ37" s="35">
        <v>31166.967891049753</v>
      </c>
      <c r="CK37" s="35">
        <v>31699.140142656495</v>
      </c>
      <c r="CL37" s="35">
        <v>32088.920303265593</v>
      </c>
      <c r="CM37" s="35">
        <v>32445.50560581663</v>
      </c>
      <c r="CN37" s="35">
        <v>32375.944620440227</v>
      </c>
      <c r="CO37" s="35">
        <v>32834.166035920804</v>
      </c>
      <c r="CP37" s="35">
        <v>33675.579012320646</v>
      </c>
      <c r="CQ37" s="35">
        <v>34097.504615011778</v>
      </c>
      <c r="CR37" s="35">
        <v>34756.433183906054</v>
      </c>
      <c r="CS37" s="35">
        <v>34443.636242859648</v>
      </c>
      <c r="CT37" s="35">
        <v>34759.41984395156</v>
      </c>
      <c r="CU37" s="35">
        <v>35335.886810203214</v>
      </c>
      <c r="CV37" s="35">
        <v>35251.577306225729</v>
      </c>
      <c r="CW37" s="35">
        <v>35675.347456142546</v>
      </c>
      <c r="CX37" s="35">
        <v>36152.183348764265</v>
      </c>
      <c r="CY37" s="35">
        <v>36470.473275948214</v>
      </c>
      <c r="CZ37" s="35">
        <v>36591.132997355278</v>
      </c>
      <c r="DA37" s="35">
        <v>36678.635610563666</v>
      </c>
      <c r="DB37" s="35">
        <v>36549.015655932468</v>
      </c>
      <c r="DC37" s="38">
        <v>36545.178328842492</v>
      </c>
      <c r="DD37" s="38">
        <v>37052.763291480776</v>
      </c>
      <c r="DE37" s="38">
        <v>37480.150531716623</v>
      </c>
    </row>
    <row r="38" spans="1:109" ht="17.25" customHeight="1">
      <c r="A38" s="39" t="s">
        <v>35</v>
      </c>
      <c r="B38" s="40" t="s">
        <v>36</v>
      </c>
      <c r="C38" s="45">
        <v>0</v>
      </c>
      <c r="D38" s="45">
        <v>0</v>
      </c>
      <c r="E38" s="45">
        <v>0</v>
      </c>
      <c r="F38" s="46">
        <v>0</v>
      </c>
      <c r="G38" s="45">
        <v>0</v>
      </c>
      <c r="H38" s="47">
        <v>0</v>
      </c>
      <c r="I38" s="45">
        <v>0</v>
      </c>
      <c r="J38" s="45">
        <v>0</v>
      </c>
      <c r="K38" s="45">
        <v>0</v>
      </c>
      <c r="L38" s="45">
        <v>0</v>
      </c>
      <c r="M38" s="46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7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7">
        <v>0</v>
      </c>
      <c r="AP38" s="45">
        <v>0</v>
      </c>
      <c r="AQ38" s="45">
        <v>0</v>
      </c>
      <c r="AR38" s="45">
        <v>0</v>
      </c>
      <c r="AS38" s="45">
        <v>0</v>
      </c>
      <c r="AT38" s="45">
        <v>0</v>
      </c>
      <c r="AU38" s="45">
        <v>0</v>
      </c>
      <c r="AV38" s="45">
        <v>0</v>
      </c>
      <c r="AW38" s="45">
        <v>0</v>
      </c>
      <c r="AX38" s="45">
        <v>0</v>
      </c>
      <c r="AY38" s="45">
        <v>0</v>
      </c>
      <c r="AZ38" s="45">
        <v>0</v>
      </c>
      <c r="BA38" s="45">
        <v>0</v>
      </c>
      <c r="BB38" s="45">
        <v>0</v>
      </c>
      <c r="BC38" s="45">
        <v>0</v>
      </c>
      <c r="BD38" s="45">
        <v>0</v>
      </c>
      <c r="BE38" s="45">
        <v>0</v>
      </c>
      <c r="BF38" s="45">
        <v>0</v>
      </c>
      <c r="BG38" s="45">
        <v>0</v>
      </c>
      <c r="BH38" s="45">
        <v>0</v>
      </c>
      <c r="BI38" s="45">
        <v>0</v>
      </c>
      <c r="BJ38" s="45">
        <v>0</v>
      </c>
      <c r="BK38" s="45">
        <v>0</v>
      </c>
      <c r="BL38" s="45">
        <v>0</v>
      </c>
      <c r="BM38" s="45">
        <v>0</v>
      </c>
      <c r="BN38" s="45">
        <v>0</v>
      </c>
      <c r="BO38" s="45">
        <v>0</v>
      </c>
      <c r="BP38" s="45">
        <v>0</v>
      </c>
      <c r="BQ38" s="45">
        <v>0</v>
      </c>
      <c r="BR38" s="45">
        <v>0</v>
      </c>
      <c r="BS38" s="45">
        <v>0</v>
      </c>
      <c r="BT38" s="45">
        <v>0</v>
      </c>
      <c r="BU38" s="45">
        <v>0</v>
      </c>
      <c r="BV38" s="45">
        <v>0</v>
      </c>
      <c r="BW38" s="45">
        <v>0</v>
      </c>
      <c r="BX38" s="45">
        <v>0</v>
      </c>
      <c r="BY38" s="45">
        <v>0</v>
      </c>
      <c r="BZ38" s="45">
        <v>0</v>
      </c>
      <c r="CA38" s="45">
        <v>0</v>
      </c>
      <c r="CB38" s="45">
        <v>0</v>
      </c>
      <c r="CC38" s="45">
        <v>0</v>
      </c>
      <c r="CD38" s="45">
        <v>0</v>
      </c>
      <c r="CE38" s="45">
        <v>0</v>
      </c>
      <c r="CF38" s="45">
        <v>0</v>
      </c>
      <c r="CG38" s="45">
        <v>0</v>
      </c>
      <c r="CH38" s="45">
        <v>0</v>
      </c>
      <c r="CI38" s="45">
        <v>25.442443999999998</v>
      </c>
      <c r="CJ38" s="45">
        <v>0</v>
      </c>
      <c r="CK38" s="45">
        <v>0</v>
      </c>
      <c r="CL38" s="45">
        <v>0</v>
      </c>
      <c r="CM38" s="45">
        <v>0</v>
      </c>
      <c r="CN38" s="45">
        <v>0</v>
      </c>
      <c r="CO38" s="45">
        <v>0</v>
      </c>
      <c r="CP38" s="45">
        <v>0</v>
      </c>
      <c r="CQ38" s="45">
        <v>0</v>
      </c>
      <c r="CR38" s="45">
        <v>0</v>
      </c>
      <c r="CS38" s="45">
        <v>0</v>
      </c>
      <c r="CT38" s="45">
        <v>0</v>
      </c>
      <c r="CU38" s="45">
        <v>0</v>
      </c>
      <c r="CV38" s="45">
        <v>0</v>
      </c>
      <c r="CW38" s="45">
        <v>0</v>
      </c>
      <c r="CX38" s="45">
        <v>0</v>
      </c>
      <c r="CY38" s="45">
        <v>0</v>
      </c>
      <c r="CZ38" s="45">
        <v>0</v>
      </c>
      <c r="DA38" s="45">
        <v>0</v>
      </c>
      <c r="DB38" s="45">
        <v>0</v>
      </c>
      <c r="DC38" s="48">
        <v>0</v>
      </c>
      <c r="DD38" s="48">
        <v>0</v>
      </c>
      <c r="DE38" s="48">
        <v>0</v>
      </c>
    </row>
    <row r="39" spans="1:109" ht="17.25" customHeight="1">
      <c r="A39" s="39" t="s">
        <v>37</v>
      </c>
      <c r="B39" s="40" t="s">
        <v>38</v>
      </c>
      <c r="C39" s="45">
        <v>1056.237871</v>
      </c>
      <c r="D39" s="45">
        <v>1045.2836600000001</v>
      </c>
      <c r="E39" s="45">
        <v>1037.5757599999999</v>
      </c>
      <c r="F39" s="46">
        <v>1046.279935</v>
      </c>
      <c r="G39" s="45">
        <v>1066.9397759999999</v>
      </c>
      <c r="H39" s="47">
        <v>1067.2254459999999</v>
      </c>
      <c r="I39" s="45">
        <v>1077.0044459999999</v>
      </c>
      <c r="J39" s="45">
        <v>1080.5659430000001</v>
      </c>
      <c r="K39" s="45">
        <v>1086.0685539999999</v>
      </c>
      <c r="L39" s="45">
        <v>1051.344378</v>
      </c>
      <c r="M39" s="46">
        <v>1096.0337440000001</v>
      </c>
      <c r="N39" s="45">
        <v>1099.370502</v>
      </c>
      <c r="O39" s="45">
        <v>1108.70407</v>
      </c>
      <c r="P39" s="45">
        <v>1118.4946110000001</v>
      </c>
      <c r="Q39" s="45">
        <v>1106.0855670000001</v>
      </c>
      <c r="R39" s="45">
        <v>1101.062396</v>
      </c>
      <c r="S39" s="45">
        <v>1106.408987</v>
      </c>
      <c r="T39" s="45">
        <v>1124.7896040000001</v>
      </c>
      <c r="U39" s="45">
        <v>1129.6805569999999</v>
      </c>
      <c r="V39" s="45">
        <v>1161.2475649999999</v>
      </c>
      <c r="W39" s="45">
        <v>1155.363417</v>
      </c>
      <c r="X39" s="45">
        <v>1120.5326399999999</v>
      </c>
      <c r="Y39" s="45">
        <v>1112.9681869999999</v>
      </c>
      <c r="Z39" s="45">
        <v>1132.677878</v>
      </c>
      <c r="AA39" s="45">
        <v>1119.8491120000001</v>
      </c>
      <c r="AB39" s="45">
        <v>1128.4988470000001</v>
      </c>
      <c r="AC39" s="45">
        <v>1148.39096</v>
      </c>
      <c r="AD39" s="47">
        <v>1151.0812470000001</v>
      </c>
      <c r="AE39" s="45">
        <v>718.87731099999996</v>
      </c>
      <c r="AF39" s="45">
        <v>719.50127199999997</v>
      </c>
      <c r="AG39" s="45">
        <v>731.07004600000005</v>
      </c>
      <c r="AH39" s="45">
        <v>743.04621399999996</v>
      </c>
      <c r="AI39" s="45">
        <v>734.68812500000001</v>
      </c>
      <c r="AJ39" s="45">
        <v>743.68994399999997</v>
      </c>
      <c r="AK39" s="45">
        <v>730.23049600000002</v>
      </c>
      <c r="AL39" s="45">
        <v>744.61600199999998</v>
      </c>
      <c r="AM39" s="45">
        <v>761.51917400000002</v>
      </c>
      <c r="AN39" s="45">
        <v>767.09057600000006</v>
      </c>
      <c r="AO39" s="47">
        <v>766.42712400000005</v>
      </c>
      <c r="AP39" s="45">
        <v>1239.94310767</v>
      </c>
      <c r="AQ39" s="45">
        <v>1264.7914020000001</v>
      </c>
      <c r="AR39" s="45">
        <v>1274.3618821799998</v>
      </c>
      <c r="AS39" s="45">
        <v>1280.3042612500001</v>
      </c>
      <c r="AT39" s="45">
        <v>1306.7337675699998</v>
      </c>
      <c r="AU39" s="45">
        <v>1315.4817282500001</v>
      </c>
      <c r="AV39" s="45">
        <v>1319.3545815999998</v>
      </c>
      <c r="AW39" s="45">
        <v>1343.6667809600001</v>
      </c>
      <c r="AX39" s="45">
        <v>1342.82876171</v>
      </c>
      <c r="AY39" s="45">
        <v>1333.55312157</v>
      </c>
      <c r="AZ39" s="45">
        <v>1321.98492667</v>
      </c>
      <c r="BA39" s="45">
        <v>1319.2038304699997</v>
      </c>
      <c r="BB39" s="45">
        <v>1316.27753026</v>
      </c>
      <c r="BC39" s="45">
        <v>1336.1415414000001</v>
      </c>
      <c r="BD39" s="45">
        <v>1326.1321629700001</v>
      </c>
      <c r="BE39" s="45">
        <v>1325.2187798299999</v>
      </c>
      <c r="BF39" s="45">
        <v>1348.37139327</v>
      </c>
      <c r="BG39" s="45">
        <v>1358.8976903400001</v>
      </c>
      <c r="BH39" s="45">
        <v>1361.9308844500001</v>
      </c>
      <c r="BI39" s="45">
        <v>1361.8634456999998</v>
      </c>
      <c r="BJ39" s="45">
        <v>1370.59309803</v>
      </c>
      <c r="BK39" s="45">
        <v>1368.9030226</v>
      </c>
      <c r="BL39" s="45">
        <v>1377.67640314</v>
      </c>
      <c r="BM39" s="45">
        <v>1375.0246028900001</v>
      </c>
      <c r="BN39" s="45">
        <v>1392.0549100999999</v>
      </c>
      <c r="BO39" s="45">
        <v>1390.05763207</v>
      </c>
      <c r="BP39" s="45">
        <v>1393.6426739799999</v>
      </c>
      <c r="BQ39" s="45">
        <v>1390.7978904500001</v>
      </c>
      <c r="BR39" s="45">
        <v>1420.1508568899999</v>
      </c>
      <c r="BS39" s="45">
        <v>1406.46209548</v>
      </c>
      <c r="BT39" s="45">
        <v>1411.92561019</v>
      </c>
      <c r="BU39" s="45">
        <v>1441.8969315300001</v>
      </c>
      <c r="BV39" s="45">
        <v>1445.21796255</v>
      </c>
      <c r="BW39" s="45">
        <v>1438.9158322999999</v>
      </c>
      <c r="BX39" s="45">
        <v>1443.3061501599998</v>
      </c>
      <c r="BY39" s="45">
        <v>1450.0951263499999</v>
      </c>
      <c r="BZ39" s="45">
        <v>1417.7307113899999</v>
      </c>
      <c r="CA39" s="45">
        <v>1423.0068311500002</v>
      </c>
      <c r="CB39" s="45">
        <v>1420.0494755900002</v>
      </c>
      <c r="CC39" s="45">
        <v>1406.58910814</v>
      </c>
      <c r="CD39" s="45">
        <v>1433.9771584299999</v>
      </c>
      <c r="CE39" s="45">
        <v>1433.53684172</v>
      </c>
      <c r="CF39" s="45">
        <v>1425.6899541300002</v>
      </c>
      <c r="CG39" s="45">
        <v>1444.9201396299998</v>
      </c>
      <c r="CH39" s="45">
        <v>1445.02268033</v>
      </c>
      <c r="CI39" s="45">
        <v>1433.827867</v>
      </c>
      <c r="CJ39" s="45">
        <v>1444.8126629999999</v>
      </c>
      <c r="CK39" s="45">
        <v>1447.9274459999999</v>
      </c>
      <c r="CL39" s="45">
        <v>1423.7086429999999</v>
      </c>
      <c r="CM39" s="45">
        <v>1441.364472</v>
      </c>
      <c r="CN39" s="45">
        <v>1445.6515450899999</v>
      </c>
      <c r="CO39" s="45">
        <v>1432.0482320000001</v>
      </c>
      <c r="CP39" s="45">
        <v>1441.5702060000001</v>
      </c>
      <c r="CQ39" s="45">
        <v>1462.131445</v>
      </c>
      <c r="CR39" s="45">
        <v>1456.2139990000001</v>
      </c>
      <c r="CS39" s="45">
        <v>1466.2230400000001</v>
      </c>
      <c r="CT39" s="45">
        <v>1468.834036</v>
      </c>
      <c r="CU39" s="45">
        <v>1469.54766</v>
      </c>
      <c r="CV39" s="45">
        <v>1464.757014</v>
      </c>
      <c r="CW39" s="45">
        <v>1453.2769040000001</v>
      </c>
      <c r="CX39" s="45">
        <v>1433.9829420000001</v>
      </c>
      <c r="CY39" s="45">
        <v>1446.461695</v>
      </c>
      <c r="CZ39" s="45">
        <v>1431.3545360000001</v>
      </c>
      <c r="DA39" s="45">
        <v>1434.973129</v>
      </c>
      <c r="DB39" s="45">
        <v>1448.14832</v>
      </c>
      <c r="DC39" s="48">
        <v>1463.003573</v>
      </c>
      <c r="DD39" s="48">
        <v>1463.571326</v>
      </c>
      <c r="DE39" s="48">
        <v>1466.816681</v>
      </c>
    </row>
    <row r="40" spans="1:109" ht="17.25" customHeight="1">
      <c r="A40" s="39" t="s">
        <v>39</v>
      </c>
      <c r="B40" s="40" t="s">
        <v>40</v>
      </c>
      <c r="C40" s="45">
        <v>14742.911323481234</v>
      </c>
      <c r="D40" s="45">
        <v>15123.896190439998</v>
      </c>
      <c r="E40" s="45">
        <v>15433.4043117808</v>
      </c>
      <c r="F40" s="46">
        <v>15589.94476909</v>
      </c>
      <c r="G40" s="45">
        <v>16269.971549442425</v>
      </c>
      <c r="H40" s="47">
        <v>16553.85773119779</v>
      </c>
      <c r="I40" s="45">
        <v>16899.718291839999</v>
      </c>
      <c r="J40" s="45">
        <v>17077.224390569998</v>
      </c>
      <c r="K40" s="45">
        <v>17249.916636060003</v>
      </c>
      <c r="L40" s="45">
        <v>17498.296594419997</v>
      </c>
      <c r="M40" s="46">
        <v>17784.5328137</v>
      </c>
      <c r="N40" s="45">
        <v>17971.949327940001</v>
      </c>
      <c r="O40" s="45">
        <v>18188.571791840004</v>
      </c>
      <c r="P40" s="45">
        <v>18017.636745659998</v>
      </c>
      <c r="Q40" s="45">
        <v>17977.628965799999</v>
      </c>
      <c r="R40" s="45">
        <v>17911.014596410001</v>
      </c>
      <c r="S40" s="45">
        <v>17963.850890590002</v>
      </c>
      <c r="T40" s="45">
        <v>17595.702825410001</v>
      </c>
      <c r="U40" s="45">
        <v>17768.091877309998</v>
      </c>
      <c r="V40" s="45">
        <v>17813.441719549999</v>
      </c>
      <c r="W40" s="45">
        <v>17719.934724160004</v>
      </c>
      <c r="X40" s="45">
        <v>17989.227521150002</v>
      </c>
      <c r="Y40" s="45">
        <v>18284.570268869997</v>
      </c>
      <c r="Z40" s="45">
        <v>18489.788411479996</v>
      </c>
      <c r="AA40" s="45">
        <v>18485.572172829998</v>
      </c>
      <c r="AB40" s="45">
        <v>18821.072586349997</v>
      </c>
      <c r="AC40" s="45">
        <v>19490.498911189999</v>
      </c>
      <c r="AD40" s="47">
        <v>19949.906067209999</v>
      </c>
      <c r="AE40" s="45">
        <v>20460.449108770001</v>
      </c>
      <c r="AF40" s="45">
        <v>20927.319464129996</v>
      </c>
      <c r="AG40" s="45">
        <v>21266.014402519995</v>
      </c>
      <c r="AH40" s="45">
        <v>21945.602922959999</v>
      </c>
      <c r="AI40" s="45">
        <v>22409.39166836</v>
      </c>
      <c r="AJ40" s="45">
        <v>23101.067259949999</v>
      </c>
      <c r="AK40" s="45">
        <v>23404.31700404</v>
      </c>
      <c r="AL40" s="45">
        <v>23349.56569699628</v>
      </c>
      <c r="AM40" s="45">
        <v>23439.535486370005</v>
      </c>
      <c r="AN40" s="45">
        <v>23598.019496246987</v>
      </c>
      <c r="AO40" s="47">
        <v>23867.80302965</v>
      </c>
      <c r="AP40" s="45">
        <v>24048.045119753424</v>
      </c>
      <c r="AQ40" s="45">
        <v>24186.875462573564</v>
      </c>
      <c r="AR40" s="45">
        <v>24271.963531366437</v>
      </c>
      <c r="AS40" s="45">
        <v>24283.42813997644</v>
      </c>
      <c r="AT40" s="45">
        <v>24839.06594693644</v>
      </c>
      <c r="AU40" s="45">
        <v>25029.502035417358</v>
      </c>
      <c r="AV40" s="45">
        <v>25353.170512412802</v>
      </c>
      <c r="AW40" s="45">
        <v>25633.689963439996</v>
      </c>
      <c r="AX40" s="45">
        <v>25631.53616345696</v>
      </c>
      <c r="AY40" s="45">
        <v>25490.960592804113</v>
      </c>
      <c r="AZ40" s="45">
        <v>26076.29392366972</v>
      </c>
      <c r="BA40" s="45">
        <v>26810.161721645341</v>
      </c>
      <c r="BB40" s="45">
        <v>27036.118205930277</v>
      </c>
      <c r="BC40" s="45">
        <v>27196.527018112603</v>
      </c>
      <c r="BD40" s="45">
        <v>27144.082983928362</v>
      </c>
      <c r="BE40" s="45">
        <v>26304.308848996301</v>
      </c>
      <c r="BF40" s="45">
        <v>26675.121885730277</v>
      </c>
      <c r="BG40" s="45">
        <v>26836.36675449066</v>
      </c>
      <c r="BH40" s="45">
        <v>26769.114161322057</v>
      </c>
      <c r="BI40" s="45">
        <v>27268.502371731098</v>
      </c>
      <c r="BJ40" s="45">
        <v>27653.024629015261</v>
      </c>
      <c r="BK40" s="45">
        <v>25750.492028339999</v>
      </c>
      <c r="BL40" s="45">
        <v>25875.80105728325</v>
      </c>
      <c r="BM40" s="45">
        <v>25943.403622435686</v>
      </c>
      <c r="BN40" s="45">
        <v>26263.294789976469</v>
      </c>
      <c r="BO40" s="45">
        <v>26408.224957440547</v>
      </c>
      <c r="BP40" s="45">
        <v>26619.869193825623</v>
      </c>
      <c r="BQ40" s="45">
        <v>26343.36610055597</v>
      </c>
      <c r="BR40" s="45">
        <v>26697.917539514383</v>
      </c>
      <c r="BS40" s="45">
        <v>27086.995768615478</v>
      </c>
      <c r="BT40" s="45">
        <v>27257.539404329033</v>
      </c>
      <c r="BU40" s="45">
        <v>27762.989583857008</v>
      </c>
      <c r="BV40" s="45">
        <v>28291.197037141919</v>
      </c>
      <c r="BW40" s="45">
        <v>28484.538186862999</v>
      </c>
      <c r="BX40" s="45">
        <v>28834.97957955371</v>
      </c>
      <c r="BY40" s="45">
        <v>29116.746657613865</v>
      </c>
      <c r="BZ40" s="45">
        <v>29277.76599928649</v>
      </c>
      <c r="CA40" s="45">
        <v>29828.36228235596</v>
      </c>
      <c r="CB40" s="45">
        <v>30127.497347025455</v>
      </c>
      <c r="CC40" s="45">
        <v>29937.324196870537</v>
      </c>
      <c r="CD40" s="45">
        <v>30270.482135080416</v>
      </c>
      <c r="CE40" s="45">
        <v>30658.529082796569</v>
      </c>
      <c r="CF40" s="45">
        <v>31439.44843978214</v>
      </c>
      <c r="CG40" s="45">
        <v>31666.176538967102</v>
      </c>
      <c r="CH40" s="45">
        <v>29220.499079482568</v>
      </c>
      <c r="CI40" s="45">
        <v>28871.575451194985</v>
      </c>
      <c r="CJ40" s="45">
        <v>29722.155228049753</v>
      </c>
      <c r="CK40" s="45">
        <v>30251.212696656494</v>
      </c>
      <c r="CL40" s="45">
        <v>30665.211660265595</v>
      </c>
      <c r="CM40" s="45">
        <v>31004.141133816629</v>
      </c>
      <c r="CN40" s="45">
        <v>30930.293075350226</v>
      </c>
      <c r="CO40" s="45">
        <v>31402.117803920803</v>
      </c>
      <c r="CP40" s="45">
        <v>32234.008806320646</v>
      </c>
      <c r="CQ40" s="45">
        <v>32635.373170011779</v>
      </c>
      <c r="CR40" s="45">
        <v>33300.219184906055</v>
      </c>
      <c r="CS40" s="45">
        <v>32977.41320285965</v>
      </c>
      <c r="CT40" s="45">
        <v>33290.58580795156</v>
      </c>
      <c r="CU40" s="45">
        <v>33866.339150203217</v>
      </c>
      <c r="CV40" s="45">
        <v>33786.820292225726</v>
      </c>
      <c r="CW40" s="45">
        <v>34222.070552142548</v>
      </c>
      <c r="CX40" s="45">
        <v>34718.200406764263</v>
      </c>
      <c r="CY40" s="45">
        <v>35024.011580948216</v>
      </c>
      <c r="CZ40" s="45">
        <v>35159.778461355279</v>
      </c>
      <c r="DA40" s="45">
        <v>35243.662481563668</v>
      </c>
      <c r="DB40" s="45">
        <v>35100.867335932468</v>
      </c>
      <c r="DC40" s="48">
        <v>35082.17475584249</v>
      </c>
      <c r="DD40" s="48">
        <v>35589.191965480779</v>
      </c>
      <c r="DE40" s="48">
        <v>36013.333850716626</v>
      </c>
    </row>
    <row r="41" spans="1:109" ht="17.25" customHeight="1">
      <c r="A41" s="39"/>
      <c r="B41" s="40"/>
      <c r="C41" s="68"/>
      <c r="D41" s="68"/>
      <c r="E41" s="68"/>
      <c r="F41" s="69"/>
      <c r="G41" s="68"/>
      <c r="H41" s="70"/>
      <c r="I41" s="68"/>
      <c r="J41" s="68"/>
      <c r="K41" s="68"/>
      <c r="L41" s="68"/>
      <c r="M41" s="69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70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70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71"/>
      <c r="DD41" s="71"/>
      <c r="DE41" s="71"/>
    </row>
    <row r="42" spans="1:109" ht="17.25" customHeight="1">
      <c r="A42" s="33" t="s">
        <v>41</v>
      </c>
      <c r="B42" s="34" t="s">
        <v>42</v>
      </c>
      <c r="C42" s="35">
        <v>726.30212647999997</v>
      </c>
      <c r="D42" s="35">
        <v>730.39840418000006</v>
      </c>
      <c r="E42" s="35">
        <v>618.43484755920008</v>
      </c>
      <c r="F42" s="36">
        <v>740.38654256999996</v>
      </c>
      <c r="G42" s="35">
        <v>646.78364239999996</v>
      </c>
      <c r="H42" s="37">
        <v>572.08562338000002</v>
      </c>
      <c r="I42" s="35">
        <v>550.23047771000006</v>
      </c>
      <c r="J42" s="35">
        <v>558.05042742000001</v>
      </c>
      <c r="K42" s="35">
        <v>552.97945962000006</v>
      </c>
      <c r="L42" s="35">
        <v>559.17220728999996</v>
      </c>
      <c r="M42" s="36">
        <v>562.7922152000001</v>
      </c>
      <c r="N42" s="35">
        <v>565.61743013</v>
      </c>
      <c r="O42" s="35">
        <v>563.79909946999999</v>
      </c>
      <c r="P42" s="35">
        <v>567.45060109999997</v>
      </c>
      <c r="Q42" s="35">
        <v>621.18159661000004</v>
      </c>
      <c r="R42" s="35">
        <v>623.94371149000006</v>
      </c>
      <c r="S42" s="35">
        <v>664.89246536999997</v>
      </c>
      <c r="T42" s="35">
        <v>675.52734220000002</v>
      </c>
      <c r="U42" s="35">
        <v>741.88147501000003</v>
      </c>
      <c r="V42" s="35">
        <v>735.36646825999992</v>
      </c>
      <c r="W42" s="35">
        <v>865.76031336000005</v>
      </c>
      <c r="X42" s="35">
        <v>805.0815020199999</v>
      </c>
      <c r="Y42" s="35">
        <v>810.36657187000003</v>
      </c>
      <c r="Z42" s="35">
        <v>816.01652031999993</v>
      </c>
      <c r="AA42" s="35">
        <v>818.70660423999993</v>
      </c>
      <c r="AB42" s="35">
        <v>854.49913663000007</v>
      </c>
      <c r="AC42" s="35">
        <v>887.07480782000016</v>
      </c>
      <c r="AD42" s="37">
        <v>861.51725778999992</v>
      </c>
      <c r="AE42" s="35">
        <v>640.37404246999995</v>
      </c>
      <c r="AF42" s="35">
        <v>658.00162995000005</v>
      </c>
      <c r="AG42" s="35">
        <v>762.05223934000003</v>
      </c>
      <c r="AH42" s="35">
        <v>763.29237933000002</v>
      </c>
      <c r="AI42" s="35">
        <v>600.11227621</v>
      </c>
      <c r="AJ42" s="35">
        <v>516.71647100999996</v>
      </c>
      <c r="AK42" s="35">
        <v>549.01104077999992</v>
      </c>
      <c r="AL42" s="35">
        <v>596.4233511138641</v>
      </c>
      <c r="AM42" s="35">
        <v>597.49639311999999</v>
      </c>
      <c r="AN42" s="35">
        <v>650.72847651301367</v>
      </c>
      <c r="AO42" s="37">
        <v>682.70512811999993</v>
      </c>
      <c r="AP42" s="35">
        <v>702.43963852657532</v>
      </c>
      <c r="AQ42" s="35">
        <v>705.04451739643832</v>
      </c>
      <c r="AR42" s="35">
        <v>748.63081716356169</v>
      </c>
      <c r="AS42" s="35">
        <v>850.48227772356165</v>
      </c>
      <c r="AT42" s="35">
        <v>768.55162236356159</v>
      </c>
      <c r="AU42" s="35">
        <v>770.49015616356155</v>
      </c>
      <c r="AV42" s="35">
        <v>783.15680260356169</v>
      </c>
      <c r="AW42" s="35">
        <v>1068.16589727</v>
      </c>
      <c r="AX42" s="35">
        <v>1149.4411638230399</v>
      </c>
      <c r="AY42" s="35">
        <v>1253.6824820458903</v>
      </c>
      <c r="AZ42" s="35">
        <v>1439.0540885602738</v>
      </c>
      <c r="BA42" s="35">
        <v>1474.4996932746578</v>
      </c>
      <c r="BB42" s="35">
        <v>1483.081225139726</v>
      </c>
      <c r="BC42" s="35">
        <v>1652.7592729373973</v>
      </c>
      <c r="BD42" s="35">
        <v>1671.2450031816438</v>
      </c>
      <c r="BE42" s="35">
        <v>1687.9613241436987</v>
      </c>
      <c r="BF42" s="35">
        <v>1369.9318237097261</v>
      </c>
      <c r="BG42" s="35">
        <v>1465.100625689337</v>
      </c>
      <c r="BH42" s="35">
        <v>1567.3237158879451</v>
      </c>
      <c r="BI42" s="35">
        <v>1570.457439008904</v>
      </c>
      <c r="BJ42" s="35">
        <v>1406.0268968034973</v>
      </c>
      <c r="BK42" s="35">
        <v>1405.76249001</v>
      </c>
      <c r="BL42" s="35">
        <v>1311.9401975067515</v>
      </c>
      <c r="BM42" s="35">
        <v>1290.9991546943181</v>
      </c>
      <c r="BN42" s="35">
        <v>1407.1600321024355</v>
      </c>
      <c r="BO42" s="35">
        <v>1422.0426776094539</v>
      </c>
      <c r="BP42" s="35">
        <v>1439.8729521815442</v>
      </c>
      <c r="BQ42" s="35">
        <v>1445.9378724651376</v>
      </c>
      <c r="BR42" s="35">
        <v>1379.3190071556162</v>
      </c>
      <c r="BS42" s="35">
        <v>1386.5160951345206</v>
      </c>
      <c r="BT42" s="35">
        <v>1403.7218646380384</v>
      </c>
      <c r="BU42" s="35">
        <v>1393.7948318676224</v>
      </c>
      <c r="BV42" s="35">
        <v>1521.7152890270499</v>
      </c>
      <c r="BW42" s="35">
        <v>1933.11199854705</v>
      </c>
      <c r="BX42" s="35">
        <v>1912.0727801009612</v>
      </c>
      <c r="BY42" s="35">
        <v>1921.6358240507996</v>
      </c>
      <c r="BZ42" s="35">
        <v>1990.6143178181733</v>
      </c>
      <c r="CA42" s="35">
        <v>1975.146650228706</v>
      </c>
      <c r="CB42" s="35">
        <v>1976.1102385692122</v>
      </c>
      <c r="CC42" s="35">
        <v>1549.53095162095</v>
      </c>
      <c r="CD42" s="35">
        <v>1451.2084267842474</v>
      </c>
      <c r="CE42" s="35">
        <v>1462.7293710680965</v>
      </c>
      <c r="CF42" s="35">
        <v>1468.7169780747017</v>
      </c>
      <c r="CG42" s="35">
        <v>1371.7919477338276</v>
      </c>
      <c r="CH42" s="35">
        <v>1301.3431934843293</v>
      </c>
      <c r="CI42" s="35">
        <v>1435.6952422045135</v>
      </c>
      <c r="CJ42" s="35">
        <v>1423.1869166581421</v>
      </c>
      <c r="CK42" s="35">
        <v>1431.8376136449285</v>
      </c>
      <c r="CL42" s="35">
        <v>1432.2704903741173</v>
      </c>
      <c r="CM42" s="35">
        <v>1524.088442361897</v>
      </c>
      <c r="CN42" s="35">
        <v>1532.8938521289851</v>
      </c>
      <c r="CO42" s="35">
        <v>1532.9577735925491</v>
      </c>
      <c r="CP42" s="35">
        <v>1715.827919374251</v>
      </c>
      <c r="CQ42" s="35">
        <v>1649.1695327521491</v>
      </c>
      <c r="CR42" s="35">
        <v>1460.7716587237439</v>
      </c>
      <c r="CS42" s="35">
        <v>1438.3533015501523</v>
      </c>
      <c r="CT42" s="35">
        <v>1386.4952811582689</v>
      </c>
      <c r="CU42" s="35">
        <v>1332.9707305499999</v>
      </c>
      <c r="CV42" s="35">
        <v>1308.9182295701269</v>
      </c>
      <c r="CW42" s="35">
        <v>1316.1312103094506</v>
      </c>
      <c r="CX42" s="35">
        <v>1318.5360748386327</v>
      </c>
      <c r="CY42" s="35">
        <v>1323.9944375765087</v>
      </c>
      <c r="CZ42" s="35">
        <v>1328.110314419614</v>
      </c>
      <c r="DA42" s="35">
        <v>1202.7802076645592</v>
      </c>
      <c r="DB42" s="35">
        <v>1221.9853446457637</v>
      </c>
      <c r="DC42" s="38">
        <v>1398.6084791614201</v>
      </c>
      <c r="DD42" s="38">
        <v>1388.9988532843061</v>
      </c>
      <c r="DE42" s="38">
        <v>1404.8856212686744</v>
      </c>
    </row>
    <row r="43" spans="1:109" ht="17.25" customHeight="1">
      <c r="A43" s="39" t="s">
        <v>43</v>
      </c>
      <c r="B43" s="40" t="s">
        <v>36</v>
      </c>
      <c r="C43" s="45">
        <v>0</v>
      </c>
      <c r="D43" s="45">
        <v>0</v>
      </c>
      <c r="E43" s="45">
        <v>0</v>
      </c>
      <c r="F43" s="46">
        <v>0</v>
      </c>
      <c r="G43" s="45">
        <v>0</v>
      </c>
      <c r="H43" s="47">
        <v>0</v>
      </c>
      <c r="I43" s="45">
        <v>0</v>
      </c>
      <c r="J43" s="45">
        <v>0</v>
      </c>
      <c r="K43" s="45">
        <v>0</v>
      </c>
      <c r="L43" s="45">
        <v>0</v>
      </c>
      <c r="M43" s="46">
        <v>0</v>
      </c>
      <c r="N43" s="45">
        <v>0</v>
      </c>
      <c r="O43" s="45">
        <v>0</v>
      </c>
      <c r="P43" s="45">
        <v>0</v>
      </c>
      <c r="Q43" s="45">
        <v>0</v>
      </c>
      <c r="R43" s="45">
        <v>50.744235000000003</v>
      </c>
      <c r="S43" s="45">
        <v>50.042693999999997</v>
      </c>
      <c r="T43" s="45">
        <v>50.392009000000002</v>
      </c>
      <c r="U43" s="45">
        <v>474.76731388000002</v>
      </c>
      <c r="V43" s="45">
        <v>470.10381735999999</v>
      </c>
      <c r="W43" s="45">
        <v>472.09503471000005</v>
      </c>
      <c r="X43" s="45">
        <v>526.16627173999996</v>
      </c>
      <c r="Y43" s="45">
        <v>528.76367500000003</v>
      </c>
      <c r="Z43" s="45">
        <v>532.00065072999996</v>
      </c>
      <c r="AA43" s="45">
        <v>533.52308487999994</v>
      </c>
      <c r="AB43" s="45">
        <v>566.93726500000002</v>
      </c>
      <c r="AC43" s="45">
        <v>569.51741500000003</v>
      </c>
      <c r="AD43" s="47">
        <v>572.79224699999997</v>
      </c>
      <c r="AE43" s="45">
        <v>318.27837499999998</v>
      </c>
      <c r="AF43" s="45">
        <v>318.83748400000002</v>
      </c>
      <c r="AG43" s="45">
        <v>320.07963599999999</v>
      </c>
      <c r="AH43" s="45">
        <v>320.17100299999998</v>
      </c>
      <c r="AI43" s="45">
        <v>158.364294</v>
      </c>
      <c r="AJ43" s="45">
        <v>79.922224</v>
      </c>
      <c r="AK43" s="45">
        <v>0</v>
      </c>
      <c r="AL43" s="45">
        <v>0</v>
      </c>
      <c r="AM43" s="45">
        <v>0</v>
      </c>
      <c r="AN43" s="45">
        <v>0</v>
      </c>
      <c r="AO43" s="47">
        <v>0</v>
      </c>
      <c r="AP43" s="45">
        <v>0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0</v>
      </c>
      <c r="AW43" s="45">
        <v>0</v>
      </c>
      <c r="AX43" s="45">
        <v>0</v>
      </c>
      <c r="AY43" s="45">
        <v>0</v>
      </c>
      <c r="AZ43" s="45">
        <v>0</v>
      </c>
      <c r="BA43" s="45">
        <v>0</v>
      </c>
      <c r="BB43" s="45">
        <v>0</v>
      </c>
      <c r="BC43" s="45">
        <v>0</v>
      </c>
      <c r="BD43" s="45">
        <v>0</v>
      </c>
      <c r="BE43" s="45">
        <v>0</v>
      </c>
      <c r="BF43" s="45">
        <v>0</v>
      </c>
      <c r="BG43" s="45">
        <v>0</v>
      </c>
      <c r="BH43" s="45">
        <v>0</v>
      </c>
      <c r="BI43" s="45">
        <v>0</v>
      </c>
      <c r="BJ43" s="45">
        <v>0</v>
      </c>
      <c r="BK43" s="45">
        <v>0</v>
      </c>
      <c r="BL43" s="45">
        <v>0</v>
      </c>
      <c r="BM43" s="45">
        <v>0</v>
      </c>
      <c r="BN43" s="45">
        <v>0</v>
      </c>
      <c r="BO43" s="45">
        <v>0</v>
      </c>
      <c r="BP43" s="45">
        <v>0</v>
      </c>
      <c r="BQ43" s="45">
        <v>0</v>
      </c>
      <c r="BR43" s="45">
        <v>0</v>
      </c>
      <c r="BS43" s="45">
        <v>0</v>
      </c>
      <c r="BT43" s="45">
        <v>0</v>
      </c>
      <c r="BU43" s="45">
        <v>0</v>
      </c>
      <c r="BV43" s="45">
        <v>0</v>
      </c>
      <c r="BW43" s="45">
        <v>0</v>
      </c>
      <c r="BX43" s="45">
        <v>0</v>
      </c>
      <c r="BY43" s="45">
        <v>0</v>
      </c>
      <c r="BZ43" s="45">
        <v>0</v>
      </c>
      <c r="CA43" s="45">
        <v>0</v>
      </c>
      <c r="CB43" s="45">
        <v>0</v>
      </c>
      <c r="CC43" s="45">
        <v>0</v>
      </c>
      <c r="CD43" s="45">
        <v>0</v>
      </c>
      <c r="CE43" s="45">
        <v>0</v>
      </c>
      <c r="CF43" s="45">
        <v>0</v>
      </c>
      <c r="CG43" s="45">
        <v>0</v>
      </c>
      <c r="CH43" s="45">
        <v>0</v>
      </c>
      <c r="CI43" s="45">
        <v>0</v>
      </c>
      <c r="CJ43" s="45">
        <v>0</v>
      </c>
      <c r="CK43" s="45">
        <v>0</v>
      </c>
      <c r="CL43" s="45">
        <v>0</v>
      </c>
      <c r="CM43" s="45">
        <v>0</v>
      </c>
      <c r="CN43" s="45">
        <v>0</v>
      </c>
      <c r="CO43" s="45">
        <v>0</v>
      </c>
      <c r="CP43" s="45">
        <v>0</v>
      </c>
      <c r="CQ43" s="45">
        <v>0</v>
      </c>
      <c r="CR43" s="45">
        <v>0</v>
      </c>
      <c r="CS43" s="45">
        <v>0</v>
      </c>
      <c r="CT43" s="45">
        <v>0</v>
      </c>
      <c r="CU43" s="45">
        <v>0</v>
      </c>
      <c r="CV43" s="45">
        <v>0</v>
      </c>
      <c r="CW43" s="45">
        <v>0</v>
      </c>
      <c r="CX43" s="45">
        <v>0</v>
      </c>
      <c r="CY43" s="45">
        <v>0</v>
      </c>
      <c r="CZ43" s="45">
        <v>0</v>
      </c>
      <c r="DA43" s="45">
        <v>0</v>
      </c>
      <c r="DB43" s="45">
        <v>0</v>
      </c>
      <c r="DC43" s="48">
        <v>0</v>
      </c>
      <c r="DD43" s="48">
        <v>0</v>
      </c>
      <c r="DE43" s="48">
        <v>0</v>
      </c>
    </row>
    <row r="44" spans="1:109" ht="17.25" customHeight="1">
      <c r="A44" s="39" t="s">
        <v>44</v>
      </c>
      <c r="B44" s="40" t="s">
        <v>38</v>
      </c>
      <c r="C44" s="45">
        <v>0</v>
      </c>
      <c r="D44" s="45">
        <v>0</v>
      </c>
      <c r="E44" s="45">
        <v>0</v>
      </c>
      <c r="F44" s="46">
        <v>0</v>
      </c>
      <c r="G44" s="45">
        <v>0</v>
      </c>
      <c r="H44" s="47">
        <v>0</v>
      </c>
      <c r="I44" s="45">
        <v>0.33796700000000002</v>
      </c>
      <c r="J44" s="45">
        <v>0</v>
      </c>
      <c r="K44" s="45">
        <v>0</v>
      </c>
      <c r="L44" s="45">
        <v>0</v>
      </c>
      <c r="M44" s="46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7">
        <v>0</v>
      </c>
      <c r="AE44" s="45">
        <v>18.91917617</v>
      </c>
      <c r="AF44" s="45">
        <v>0</v>
      </c>
      <c r="AG44" s="45">
        <v>0</v>
      </c>
      <c r="AH44" s="45">
        <v>0</v>
      </c>
      <c r="AI44" s="45">
        <v>0</v>
      </c>
      <c r="AJ44" s="45">
        <v>0</v>
      </c>
      <c r="AK44" s="45">
        <v>0</v>
      </c>
      <c r="AL44" s="45">
        <v>0</v>
      </c>
      <c r="AM44" s="45">
        <v>0</v>
      </c>
      <c r="AN44" s="45">
        <v>0</v>
      </c>
      <c r="AO44" s="47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U44" s="45">
        <v>0</v>
      </c>
      <c r="AV44" s="45">
        <v>0</v>
      </c>
      <c r="AW44" s="45">
        <v>0</v>
      </c>
      <c r="AX44" s="45">
        <v>0</v>
      </c>
      <c r="AY44" s="45">
        <v>0</v>
      </c>
      <c r="AZ44" s="45">
        <v>0</v>
      </c>
      <c r="BA44" s="45">
        <v>0</v>
      </c>
      <c r="BB44" s="45">
        <v>1.321191</v>
      </c>
      <c r="BC44" s="45">
        <v>0</v>
      </c>
      <c r="BD44" s="45">
        <v>0</v>
      </c>
      <c r="BE44" s="45">
        <v>0</v>
      </c>
      <c r="BF44" s="45">
        <v>0</v>
      </c>
      <c r="BG44" s="45">
        <v>0</v>
      </c>
      <c r="BH44" s="45">
        <v>0</v>
      </c>
      <c r="BI44" s="45">
        <v>0</v>
      </c>
      <c r="BJ44" s="45">
        <v>0</v>
      </c>
      <c r="BK44" s="45">
        <v>0</v>
      </c>
      <c r="BL44" s="45">
        <v>0</v>
      </c>
      <c r="BM44" s="45">
        <v>0</v>
      </c>
      <c r="BN44" s="45">
        <v>0</v>
      </c>
      <c r="BO44" s="45">
        <v>0</v>
      </c>
      <c r="BP44" s="45">
        <v>0</v>
      </c>
      <c r="BQ44" s="45">
        <v>0</v>
      </c>
      <c r="BR44" s="45">
        <v>0</v>
      </c>
      <c r="BS44" s="45">
        <v>0</v>
      </c>
      <c r="BT44" s="45">
        <v>0</v>
      </c>
      <c r="BU44" s="45">
        <v>0</v>
      </c>
      <c r="BV44" s="45">
        <v>0</v>
      </c>
      <c r="BW44" s="45">
        <v>0</v>
      </c>
      <c r="BX44" s="45">
        <v>0</v>
      </c>
      <c r="BY44" s="45">
        <v>0</v>
      </c>
      <c r="BZ44" s="45">
        <v>0</v>
      </c>
      <c r="CA44" s="45">
        <v>0</v>
      </c>
      <c r="CB44" s="45">
        <v>0</v>
      </c>
      <c r="CC44" s="45">
        <v>0</v>
      </c>
      <c r="CD44" s="45">
        <v>0</v>
      </c>
      <c r="CE44" s="45">
        <v>0</v>
      </c>
      <c r="CF44" s="45">
        <v>0</v>
      </c>
      <c r="CG44" s="45">
        <v>0</v>
      </c>
      <c r="CH44" s="45">
        <v>0</v>
      </c>
      <c r="CI44" s="45">
        <v>0</v>
      </c>
      <c r="CJ44" s="45">
        <v>0</v>
      </c>
      <c r="CK44" s="45">
        <v>0</v>
      </c>
      <c r="CL44" s="45">
        <v>0</v>
      </c>
      <c r="CM44" s="45">
        <v>0</v>
      </c>
      <c r="CN44" s="45">
        <v>0</v>
      </c>
      <c r="CO44" s="45">
        <v>0</v>
      </c>
      <c r="CP44" s="45">
        <v>0</v>
      </c>
      <c r="CQ44" s="45">
        <v>0</v>
      </c>
      <c r="CR44" s="45">
        <v>0</v>
      </c>
      <c r="CS44" s="45">
        <v>0</v>
      </c>
      <c r="CT44" s="45">
        <v>0</v>
      </c>
      <c r="CU44" s="45">
        <v>0</v>
      </c>
      <c r="CV44" s="45">
        <v>0</v>
      </c>
      <c r="CW44" s="45">
        <v>0</v>
      </c>
      <c r="CX44" s="45">
        <v>0</v>
      </c>
      <c r="CY44" s="45">
        <v>0</v>
      </c>
      <c r="CZ44" s="45">
        <v>0</v>
      </c>
      <c r="DA44" s="45">
        <v>0</v>
      </c>
      <c r="DB44" s="45">
        <v>0</v>
      </c>
      <c r="DC44" s="48">
        <v>24.383328767123288</v>
      </c>
      <c r="DD44" s="48">
        <v>0</v>
      </c>
      <c r="DE44" s="48">
        <v>0</v>
      </c>
    </row>
    <row r="45" spans="1:109" ht="17.25" customHeight="1">
      <c r="A45" s="39" t="s">
        <v>45</v>
      </c>
      <c r="B45" s="40" t="s">
        <v>40</v>
      </c>
      <c r="C45" s="45">
        <v>726.30212647999997</v>
      </c>
      <c r="D45" s="45">
        <v>730.39840418000006</v>
      </c>
      <c r="E45" s="45">
        <v>618.43484755920008</v>
      </c>
      <c r="F45" s="46">
        <v>740.38654256999996</v>
      </c>
      <c r="G45" s="45">
        <v>646.78364239999996</v>
      </c>
      <c r="H45" s="47">
        <v>572.08562338000002</v>
      </c>
      <c r="I45" s="45">
        <v>549.89251071000001</v>
      </c>
      <c r="J45" s="45">
        <v>558.05042742000001</v>
      </c>
      <c r="K45" s="45">
        <v>552.97945962000006</v>
      </c>
      <c r="L45" s="45">
        <v>559.17220728999996</v>
      </c>
      <c r="M45" s="46">
        <v>562.7922152000001</v>
      </c>
      <c r="N45" s="45">
        <v>565.61743013</v>
      </c>
      <c r="O45" s="45">
        <v>563.79909946999999</v>
      </c>
      <c r="P45" s="45">
        <v>567.45060109999997</v>
      </c>
      <c r="Q45" s="45">
        <v>621.18159661000004</v>
      </c>
      <c r="R45" s="45">
        <v>573.19947649000005</v>
      </c>
      <c r="S45" s="45">
        <v>614.84977136999998</v>
      </c>
      <c r="T45" s="45">
        <v>625.13533319999999</v>
      </c>
      <c r="U45" s="45">
        <v>267.11416113000001</v>
      </c>
      <c r="V45" s="45">
        <v>265.26265089999998</v>
      </c>
      <c r="W45" s="45">
        <v>393.66527865000006</v>
      </c>
      <c r="X45" s="45">
        <v>278.91523027999995</v>
      </c>
      <c r="Y45" s="45">
        <v>281.60289687</v>
      </c>
      <c r="Z45" s="45">
        <v>284.01586959000002</v>
      </c>
      <c r="AA45" s="45">
        <v>285.18351935999999</v>
      </c>
      <c r="AB45" s="45">
        <v>287.56187162999998</v>
      </c>
      <c r="AC45" s="45">
        <v>317.55739282000008</v>
      </c>
      <c r="AD45" s="47">
        <v>288.72501078999994</v>
      </c>
      <c r="AE45" s="45">
        <v>303.17649130000001</v>
      </c>
      <c r="AF45" s="45">
        <v>339.16414594999998</v>
      </c>
      <c r="AG45" s="45">
        <v>441.97260334000003</v>
      </c>
      <c r="AH45" s="45">
        <v>443.12137633000003</v>
      </c>
      <c r="AI45" s="45">
        <v>441.74798221000003</v>
      </c>
      <c r="AJ45" s="45">
        <v>436.79424700999999</v>
      </c>
      <c r="AK45" s="45">
        <v>549.01104077999992</v>
      </c>
      <c r="AL45" s="45">
        <v>596.4233511138641</v>
      </c>
      <c r="AM45" s="45">
        <v>597.49639311999999</v>
      </c>
      <c r="AN45" s="45">
        <v>650.72847651301367</v>
      </c>
      <c r="AO45" s="47">
        <v>682.70512811999993</v>
      </c>
      <c r="AP45" s="45">
        <v>702.43963852657532</v>
      </c>
      <c r="AQ45" s="45">
        <v>705.04451739643832</v>
      </c>
      <c r="AR45" s="45">
        <v>748.63081716356169</v>
      </c>
      <c r="AS45" s="45">
        <v>850.48227772356165</v>
      </c>
      <c r="AT45" s="45">
        <v>768.55162236356159</v>
      </c>
      <c r="AU45" s="45">
        <v>770.49015616356155</v>
      </c>
      <c r="AV45" s="45">
        <v>783.15680260356169</v>
      </c>
      <c r="AW45" s="45">
        <v>1068.16589727</v>
      </c>
      <c r="AX45" s="45">
        <v>1149.4411638230399</v>
      </c>
      <c r="AY45" s="45">
        <v>1253.6824820458903</v>
      </c>
      <c r="AZ45" s="45">
        <v>1439.0540885602738</v>
      </c>
      <c r="BA45" s="45">
        <v>1474.4996932746578</v>
      </c>
      <c r="BB45" s="45">
        <v>1481.760034139726</v>
      </c>
      <c r="BC45" s="45">
        <v>1652.7592729373973</v>
      </c>
      <c r="BD45" s="45">
        <v>1671.2450031816438</v>
      </c>
      <c r="BE45" s="45">
        <v>1687.9613241436987</v>
      </c>
      <c r="BF45" s="45">
        <v>1369.9318237097261</v>
      </c>
      <c r="BG45" s="45">
        <v>1465.100625689337</v>
      </c>
      <c r="BH45" s="45">
        <v>1567.3237158879451</v>
      </c>
      <c r="BI45" s="45">
        <v>1570.457439008904</v>
      </c>
      <c r="BJ45" s="45">
        <v>1406.0268968034973</v>
      </c>
      <c r="BK45" s="45">
        <v>1405.76249001</v>
      </c>
      <c r="BL45" s="45">
        <v>1311.9401975067515</v>
      </c>
      <c r="BM45" s="45">
        <v>1290.9991546943181</v>
      </c>
      <c r="BN45" s="45">
        <v>1407.1600321024355</v>
      </c>
      <c r="BO45" s="45">
        <v>1422.0426776094539</v>
      </c>
      <c r="BP45" s="45">
        <v>1439.8729521815442</v>
      </c>
      <c r="BQ45" s="45">
        <v>1445.9378724651376</v>
      </c>
      <c r="BR45" s="45">
        <v>1379.3190071556162</v>
      </c>
      <c r="BS45" s="45">
        <v>1386.5160951345206</v>
      </c>
      <c r="BT45" s="45">
        <v>1403.7218646380384</v>
      </c>
      <c r="BU45" s="45">
        <v>1393.7948318676224</v>
      </c>
      <c r="BV45" s="45">
        <v>1521.7152890270499</v>
      </c>
      <c r="BW45" s="45">
        <v>1933.11199854705</v>
      </c>
      <c r="BX45" s="45">
        <v>1912.0727801009612</v>
      </c>
      <c r="BY45" s="45">
        <v>1921.6358240507996</v>
      </c>
      <c r="BZ45" s="45">
        <v>1990.6143178181733</v>
      </c>
      <c r="CA45" s="45">
        <v>1975.146650228706</v>
      </c>
      <c r="CB45" s="45">
        <v>1976.1102385692122</v>
      </c>
      <c r="CC45" s="45">
        <v>1549.53095162095</v>
      </c>
      <c r="CD45" s="45">
        <v>1451.2084267842474</v>
      </c>
      <c r="CE45" s="45">
        <v>1462.7293710680965</v>
      </c>
      <c r="CF45" s="45">
        <v>1468.7169780747017</v>
      </c>
      <c r="CG45" s="45">
        <v>1371.7919477338276</v>
      </c>
      <c r="CH45" s="45">
        <v>1301.3431934843293</v>
      </c>
      <c r="CI45" s="45">
        <v>1435.6952422045135</v>
      </c>
      <c r="CJ45" s="45">
        <v>1423.1869166581421</v>
      </c>
      <c r="CK45" s="45">
        <v>1431.8376136449285</v>
      </c>
      <c r="CL45" s="45">
        <v>1432.2704903741173</v>
      </c>
      <c r="CM45" s="45">
        <v>1524.088442361897</v>
      </c>
      <c r="CN45" s="45">
        <v>1532.8938521289851</v>
      </c>
      <c r="CO45" s="45">
        <v>1532.9577735925491</v>
      </c>
      <c r="CP45" s="45">
        <v>1715.827919374251</v>
      </c>
      <c r="CQ45" s="45">
        <v>1649.1695327521491</v>
      </c>
      <c r="CR45" s="45">
        <v>1460.7716587237439</v>
      </c>
      <c r="CS45" s="45">
        <v>1438.3533015501523</v>
      </c>
      <c r="CT45" s="45">
        <v>1386.4952811582689</v>
      </c>
      <c r="CU45" s="45">
        <v>1332.9707305499999</v>
      </c>
      <c r="CV45" s="45">
        <v>1308.9182295701269</v>
      </c>
      <c r="CW45" s="45">
        <v>1316.1312103094506</v>
      </c>
      <c r="CX45" s="45">
        <v>1318.5360748386327</v>
      </c>
      <c r="CY45" s="45">
        <v>1323.9944375765087</v>
      </c>
      <c r="CZ45" s="45">
        <v>1328.110314419614</v>
      </c>
      <c r="DA45" s="45">
        <v>1202.7802076645592</v>
      </c>
      <c r="DB45" s="45">
        <v>1221.9853446457637</v>
      </c>
      <c r="DC45" s="48">
        <v>1374.2251503942969</v>
      </c>
      <c r="DD45" s="48">
        <v>1388.9988532843061</v>
      </c>
      <c r="DE45" s="48">
        <v>1404.8856212686744</v>
      </c>
    </row>
    <row r="46" spans="1:109" ht="17.25" customHeight="1">
      <c r="A46" s="39"/>
      <c r="B46" s="40"/>
      <c r="C46" s="68"/>
      <c r="D46" s="68"/>
      <c r="E46" s="68"/>
      <c r="F46" s="69"/>
      <c r="G46" s="68"/>
      <c r="H46" s="70"/>
      <c r="I46" s="68"/>
      <c r="J46" s="68"/>
      <c r="K46" s="68"/>
      <c r="L46" s="68"/>
      <c r="M46" s="69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70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70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71"/>
      <c r="DD46" s="71"/>
      <c r="DE46" s="71"/>
    </row>
    <row r="47" spans="1:109" ht="17.25" customHeight="1">
      <c r="A47" s="33" t="s">
        <v>46</v>
      </c>
      <c r="B47" s="34" t="s">
        <v>47</v>
      </c>
      <c r="C47" s="35">
        <v>231.56321800000001</v>
      </c>
      <c r="D47" s="35">
        <v>244.56903</v>
      </c>
      <c r="E47" s="35">
        <v>243.88480200000001</v>
      </c>
      <c r="F47" s="36">
        <v>254.87686330000002</v>
      </c>
      <c r="G47" s="35">
        <v>261.02242823</v>
      </c>
      <c r="H47" s="37">
        <v>267.73320560000002</v>
      </c>
      <c r="I47" s="35">
        <v>275.04052743</v>
      </c>
      <c r="J47" s="35">
        <v>282.31181935000001</v>
      </c>
      <c r="K47" s="35">
        <v>289.80162895000007</v>
      </c>
      <c r="L47" s="35">
        <v>297.32200588000001</v>
      </c>
      <c r="M47" s="36">
        <v>304.61871102999999</v>
      </c>
      <c r="N47" s="35">
        <v>312.86439624000002</v>
      </c>
      <c r="O47" s="35">
        <v>355.71567060000001</v>
      </c>
      <c r="P47" s="35">
        <v>360.58522907999998</v>
      </c>
      <c r="Q47" s="35">
        <v>371.85660204000004</v>
      </c>
      <c r="R47" s="35">
        <v>377.38239969</v>
      </c>
      <c r="S47" s="35">
        <v>384.55283004</v>
      </c>
      <c r="T47" s="35">
        <v>392.83459299999998</v>
      </c>
      <c r="U47" s="35">
        <v>401.13427152999998</v>
      </c>
      <c r="V47" s="35">
        <v>409.26100296999999</v>
      </c>
      <c r="W47" s="35">
        <v>417.49837152999999</v>
      </c>
      <c r="X47" s="35">
        <v>428.14300871999995</v>
      </c>
      <c r="Y47" s="35">
        <v>440.10148677000001</v>
      </c>
      <c r="Z47" s="35">
        <v>451.12151657999993</v>
      </c>
      <c r="AA47" s="35">
        <v>464.7323165468012</v>
      </c>
      <c r="AB47" s="35">
        <v>472.71757152260756</v>
      </c>
      <c r="AC47" s="35">
        <v>483.25531720112178</v>
      </c>
      <c r="AD47" s="37">
        <v>490.05508636967824</v>
      </c>
      <c r="AE47" s="35">
        <v>490.05508636967824</v>
      </c>
      <c r="AF47" s="35">
        <v>510.40847064355597</v>
      </c>
      <c r="AG47" s="35">
        <v>522.70660879719185</v>
      </c>
      <c r="AH47" s="35">
        <v>531.99716621448056</v>
      </c>
      <c r="AI47" s="35">
        <v>542.1180730656896</v>
      </c>
      <c r="AJ47" s="35">
        <v>554.99149347934485</v>
      </c>
      <c r="AK47" s="35">
        <v>565.67439563025982</v>
      </c>
      <c r="AL47" s="35">
        <v>576.60892327325655</v>
      </c>
      <c r="AM47" s="35">
        <v>587.19330397957037</v>
      </c>
      <c r="AN47" s="35">
        <v>598.07582635165284</v>
      </c>
      <c r="AO47" s="37">
        <v>597.27096200000005</v>
      </c>
      <c r="AP47" s="35">
        <v>616.6490233267084</v>
      </c>
      <c r="AQ47" s="35">
        <v>623.19187332676222</v>
      </c>
      <c r="AR47" s="35">
        <v>634.66276787486925</v>
      </c>
      <c r="AS47" s="35">
        <v>647.0725286951448</v>
      </c>
      <c r="AT47" s="35">
        <v>659.28995629436088</v>
      </c>
      <c r="AU47" s="35">
        <v>672.32849999999996</v>
      </c>
      <c r="AV47" s="35">
        <v>682.70006847057846</v>
      </c>
      <c r="AW47" s="35">
        <v>676.41281135999998</v>
      </c>
      <c r="AX47" s="35">
        <v>687.06705868999995</v>
      </c>
      <c r="AY47" s="35">
        <v>704.40739228999996</v>
      </c>
      <c r="AZ47" s="35">
        <v>713.35561501999996</v>
      </c>
      <c r="BA47" s="35">
        <v>723.75272247999999</v>
      </c>
      <c r="BB47" s="35">
        <v>735.30842346999998</v>
      </c>
      <c r="BC47" s="35">
        <v>747.63109256000007</v>
      </c>
      <c r="BD47" s="35">
        <v>759.73270224999999</v>
      </c>
      <c r="BE47" s="35">
        <v>772.19647421000002</v>
      </c>
      <c r="BF47" s="35">
        <v>783.64372535000007</v>
      </c>
      <c r="BG47" s="35">
        <v>795.03426162999995</v>
      </c>
      <c r="BH47" s="35">
        <v>806.36142286999996</v>
      </c>
      <c r="BI47" s="35">
        <v>817.11920386999998</v>
      </c>
      <c r="BJ47" s="35">
        <v>829.69099343000005</v>
      </c>
      <c r="BK47" s="35">
        <v>841.75958768999999</v>
      </c>
      <c r="BL47" s="35">
        <v>841.34192214999996</v>
      </c>
      <c r="BM47" s="35">
        <v>850.71337003999997</v>
      </c>
      <c r="BN47" s="35">
        <v>860.90493549999997</v>
      </c>
      <c r="BO47" s="35">
        <v>871.46817457999987</v>
      </c>
      <c r="BP47" s="35">
        <v>882.04527719000009</v>
      </c>
      <c r="BQ47" s="35">
        <v>892.00809130000005</v>
      </c>
      <c r="BR47" s="35">
        <v>903.91998393000006</v>
      </c>
      <c r="BS47" s="35">
        <v>913.01940185000001</v>
      </c>
      <c r="BT47" s="35">
        <v>921.02394779999997</v>
      </c>
      <c r="BU47" s="35">
        <v>929.69761502000006</v>
      </c>
      <c r="BV47" s="35">
        <v>941.94318427000007</v>
      </c>
      <c r="BW47" s="35">
        <v>951.54407246999995</v>
      </c>
      <c r="BX47" s="35">
        <v>951.26087802999996</v>
      </c>
      <c r="BY47" s="35">
        <v>960.51654225000004</v>
      </c>
      <c r="BZ47" s="35">
        <v>959.27091482999992</v>
      </c>
      <c r="CA47" s="35">
        <v>968.69937096000001</v>
      </c>
      <c r="CB47" s="35">
        <v>976.84763184999997</v>
      </c>
      <c r="CC47" s="35">
        <v>987.94876218999991</v>
      </c>
      <c r="CD47" s="35">
        <v>997.67433128999994</v>
      </c>
      <c r="CE47" s="35">
        <v>1008.3339269400001</v>
      </c>
      <c r="CF47" s="35">
        <v>1018.04001825</v>
      </c>
      <c r="CG47" s="35">
        <v>1027.9046779100001</v>
      </c>
      <c r="CH47" s="35">
        <v>1034.54105153</v>
      </c>
      <c r="CI47" s="35">
        <v>1046.3292143400001</v>
      </c>
      <c r="CJ47" s="35">
        <v>1056.93696527</v>
      </c>
      <c r="CK47" s="35">
        <v>1068.1048831099999</v>
      </c>
      <c r="CL47" s="35">
        <v>1086.2447271100002</v>
      </c>
      <c r="CM47" s="35">
        <v>1094.89581032</v>
      </c>
      <c r="CN47" s="35">
        <v>1103.7077119</v>
      </c>
      <c r="CO47" s="35">
        <v>1114.0039380399999</v>
      </c>
      <c r="CP47" s="35">
        <v>1126.4172563299999</v>
      </c>
      <c r="CQ47" s="35">
        <v>1136.3494650599998</v>
      </c>
      <c r="CR47" s="35">
        <v>1148.6181616200001</v>
      </c>
      <c r="CS47" s="35">
        <v>1159.7702537600001</v>
      </c>
      <c r="CT47" s="35">
        <v>1170.5591787599999</v>
      </c>
      <c r="CU47" s="35">
        <v>1181.90419982</v>
      </c>
      <c r="CV47" s="35">
        <v>1190.8741275899999</v>
      </c>
      <c r="CW47" s="35">
        <v>1201.6446606699999</v>
      </c>
      <c r="CX47" s="35">
        <v>1213.0932805299999</v>
      </c>
      <c r="CY47" s="35">
        <v>1224.16639169</v>
      </c>
      <c r="CZ47" s="35">
        <v>1235.9602562800001</v>
      </c>
      <c r="DA47" s="35">
        <v>1250.3412743499998</v>
      </c>
      <c r="DB47" s="35">
        <v>1263.11193826</v>
      </c>
      <c r="DC47" s="38">
        <v>1275.6406891000001</v>
      </c>
      <c r="DD47" s="38">
        <v>1286.59783924</v>
      </c>
      <c r="DE47" s="38">
        <v>1297.00956477</v>
      </c>
    </row>
    <row r="48" spans="1:109" ht="17.25" customHeight="1">
      <c r="A48" s="39"/>
      <c r="B48" s="40"/>
      <c r="C48" s="68"/>
      <c r="D48" s="68"/>
      <c r="E48" s="68"/>
      <c r="F48" s="69"/>
      <c r="G48" s="68"/>
      <c r="H48" s="70"/>
      <c r="I48" s="68"/>
      <c r="J48" s="68"/>
      <c r="K48" s="68"/>
      <c r="L48" s="68"/>
      <c r="M48" s="69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70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70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71"/>
      <c r="DD48" s="71"/>
      <c r="DE48" s="71"/>
    </row>
    <row r="49" spans="1:109" ht="17.25" customHeight="1">
      <c r="A49" s="33" t="s">
        <v>48</v>
      </c>
      <c r="B49" s="34" t="s">
        <v>49</v>
      </c>
      <c r="C49" s="35">
        <v>600.40865150000002</v>
      </c>
      <c r="D49" s="35">
        <v>631.80492100000004</v>
      </c>
      <c r="E49" s="35">
        <v>442.22716700000001</v>
      </c>
      <c r="F49" s="36">
        <v>426.5625</v>
      </c>
      <c r="G49" s="35">
        <v>401.52750700000001</v>
      </c>
      <c r="H49" s="37">
        <v>394.97407600000003</v>
      </c>
      <c r="I49" s="35">
        <v>385.5</v>
      </c>
      <c r="J49" s="35">
        <v>405.88484299931508</v>
      </c>
      <c r="K49" s="35">
        <v>409.48247814999996</v>
      </c>
      <c r="L49" s="35">
        <v>427.01206814999995</v>
      </c>
      <c r="M49" s="36">
        <v>394.37107414999997</v>
      </c>
      <c r="N49" s="35">
        <v>409.44987114999998</v>
      </c>
      <c r="O49" s="35">
        <v>344.957334</v>
      </c>
      <c r="P49" s="35">
        <v>352.348794</v>
      </c>
      <c r="Q49" s="35">
        <v>355.197587</v>
      </c>
      <c r="R49" s="35">
        <v>348.09178100000003</v>
      </c>
      <c r="S49" s="35">
        <v>312.91891399999997</v>
      </c>
      <c r="T49" s="35">
        <v>332.280823</v>
      </c>
      <c r="U49" s="35">
        <v>307</v>
      </c>
      <c r="V49" s="35">
        <v>309.41836999999998</v>
      </c>
      <c r="W49" s="35">
        <v>311.67551500000002</v>
      </c>
      <c r="X49" s="35">
        <v>310.55273999999997</v>
      </c>
      <c r="Y49" s="35">
        <v>290.30972700000001</v>
      </c>
      <c r="Z49" s="35">
        <v>287.501938</v>
      </c>
      <c r="AA49" s="35">
        <v>271</v>
      </c>
      <c r="AB49" s="35">
        <v>273.26852000000002</v>
      </c>
      <c r="AC49" s="35">
        <v>275.53704199999999</v>
      </c>
      <c r="AD49" s="37">
        <v>269.59178100000003</v>
      </c>
      <c r="AE49" s="35">
        <v>233.88992500000001</v>
      </c>
      <c r="AF49" s="35">
        <v>235.720541</v>
      </c>
      <c r="AG49" s="35">
        <v>228.5</v>
      </c>
      <c r="AH49" s="35">
        <v>230.391638</v>
      </c>
      <c r="AI49" s="35">
        <v>232.16123400000001</v>
      </c>
      <c r="AJ49" s="35">
        <v>228.66123400000001</v>
      </c>
      <c r="AK49" s="35">
        <v>233.814549</v>
      </c>
      <c r="AL49" s="35">
        <v>229.394836</v>
      </c>
      <c r="AM49" s="35">
        <v>192.57786899999999</v>
      </c>
      <c r="AN49" s="35">
        <v>194.14480900000001</v>
      </c>
      <c r="AO49" s="37">
        <v>195.711748</v>
      </c>
      <c r="AP49" s="35">
        <v>153.65983600000001</v>
      </c>
      <c r="AQ49" s="35">
        <v>153.65983600000001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  <c r="CF49" s="35">
        <v>0</v>
      </c>
      <c r="CG49" s="35">
        <v>0</v>
      </c>
      <c r="CH49" s="35">
        <v>0</v>
      </c>
      <c r="CI49" s="35">
        <v>0</v>
      </c>
      <c r="CJ49" s="35">
        <v>0</v>
      </c>
      <c r="CK49" s="35">
        <v>0</v>
      </c>
      <c r="CL49" s="35">
        <v>0</v>
      </c>
      <c r="CM49" s="35">
        <v>0</v>
      </c>
      <c r="CN49" s="35">
        <v>0</v>
      </c>
      <c r="CO49" s="35">
        <v>0</v>
      </c>
      <c r="CP49" s="35">
        <v>0</v>
      </c>
      <c r="CQ49" s="35">
        <v>0</v>
      </c>
      <c r="CR49" s="35">
        <v>0</v>
      </c>
      <c r="CS49" s="35">
        <v>0</v>
      </c>
      <c r="CT49" s="35">
        <v>0</v>
      </c>
      <c r="CU49" s="35">
        <v>0</v>
      </c>
      <c r="CV49" s="35">
        <v>0</v>
      </c>
      <c r="CW49" s="35">
        <v>0</v>
      </c>
      <c r="CX49" s="35">
        <v>0</v>
      </c>
      <c r="CY49" s="35">
        <v>0</v>
      </c>
      <c r="CZ49" s="35">
        <v>0</v>
      </c>
      <c r="DA49" s="35">
        <v>0</v>
      </c>
      <c r="DB49" s="35">
        <v>0</v>
      </c>
      <c r="DC49" s="38">
        <v>0</v>
      </c>
      <c r="DD49" s="38">
        <v>0</v>
      </c>
      <c r="DE49" s="38">
        <v>0</v>
      </c>
    </row>
    <row r="50" spans="1:109" ht="17.25" customHeight="1">
      <c r="A50" s="39"/>
      <c r="B50" s="40"/>
      <c r="C50" s="68"/>
      <c r="D50" s="68"/>
      <c r="E50" s="68"/>
      <c r="F50" s="69"/>
      <c r="G50" s="68"/>
      <c r="H50" s="70"/>
      <c r="I50" s="68"/>
      <c r="J50" s="68"/>
      <c r="K50" s="68"/>
      <c r="L50" s="68"/>
      <c r="M50" s="69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70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70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71"/>
      <c r="DD50" s="71"/>
      <c r="DE50" s="71"/>
    </row>
    <row r="51" spans="1:109" ht="17.25" customHeight="1">
      <c r="A51" s="33" t="s">
        <v>50</v>
      </c>
      <c r="B51" s="34" t="s">
        <v>18</v>
      </c>
      <c r="C51" s="35">
        <v>2630.68074501</v>
      </c>
      <c r="D51" s="35">
        <v>2630.0928586</v>
      </c>
      <c r="E51" s="35">
        <v>2788.2714956599998</v>
      </c>
      <c r="F51" s="36">
        <v>2937.78657587</v>
      </c>
      <c r="G51" s="35">
        <v>3136.29602462</v>
      </c>
      <c r="H51" s="37">
        <v>3221.8251217100001</v>
      </c>
      <c r="I51" s="35">
        <v>3192.1693638599995</v>
      </c>
      <c r="J51" s="35">
        <v>3147.4126953200002</v>
      </c>
      <c r="K51" s="35">
        <v>3180.08305728</v>
      </c>
      <c r="L51" s="35">
        <v>3063.57494008</v>
      </c>
      <c r="M51" s="36">
        <v>3079.9941545900001</v>
      </c>
      <c r="N51" s="35">
        <v>3152.0075121699997</v>
      </c>
      <c r="O51" s="35">
        <v>3330.3147581099997</v>
      </c>
      <c r="P51" s="35">
        <v>3770.2093561700008</v>
      </c>
      <c r="Q51" s="35">
        <v>4070.7419166169207</v>
      </c>
      <c r="R51" s="35">
        <v>4102.3249012710303</v>
      </c>
      <c r="S51" s="35">
        <v>4117.7779041700005</v>
      </c>
      <c r="T51" s="35">
        <v>4092.9335569362497</v>
      </c>
      <c r="U51" s="35">
        <v>4260.7382215410007</v>
      </c>
      <c r="V51" s="35">
        <v>4441.7436501800003</v>
      </c>
      <c r="W51" s="35">
        <v>4356.7828689500002</v>
      </c>
      <c r="X51" s="35">
        <v>4467.3319967765165</v>
      </c>
      <c r="Y51" s="35">
        <v>4451.5651270376293</v>
      </c>
      <c r="Z51" s="35">
        <v>4453.3888107366174</v>
      </c>
      <c r="AA51" s="35">
        <v>4698.3670634208793</v>
      </c>
      <c r="AB51" s="35">
        <v>4622.4491841764384</v>
      </c>
      <c r="AC51" s="35">
        <v>4475.787280789863</v>
      </c>
      <c r="AD51" s="37">
        <v>4402.8774204715073</v>
      </c>
      <c r="AE51" s="35">
        <v>4123.1845085715076</v>
      </c>
      <c r="AF51" s="35">
        <v>3967.1421136384934</v>
      </c>
      <c r="AG51" s="35">
        <v>3743.5247357060271</v>
      </c>
      <c r="AH51" s="35">
        <v>3834.2236840501369</v>
      </c>
      <c r="AI51" s="35">
        <v>3689.1825157124658</v>
      </c>
      <c r="AJ51" s="35">
        <v>3500.7062226813696</v>
      </c>
      <c r="AK51" s="35">
        <v>3408.127094673288</v>
      </c>
      <c r="AL51" s="35">
        <v>3379.3276802513701</v>
      </c>
      <c r="AM51" s="35">
        <v>3239.4535967432876</v>
      </c>
      <c r="AN51" s="35">
        <v>3458.5866201902741</v>
      </c>
      <c r="AO51" s="37">
        <v>4137.0583415399997</v>
      </c>
      <c r="AP51" s="35">
        <v>4535.7708429617805</v>
      </c>
      <c r="AQ51" s="35">
        <v>5526.6296055882194</v>
      </c>
      <c r="AR51" s="35">
        <v>5581.0321898587663</v>
      </c>
      <c r="AS51" s="35">
        <v>5282.3966919142458</v>
      </c>
      <c r="AT51" s="35">
        <v>5178.3781090543825</v>
      </c>
      <c r="AU51" s="35">
        <v>5118.4729123800007</v>
      </c>
      <c r="AV51" s="35">
        <v>4961.799643372191</v>
      </c>
      <c r="AW51" s="35">
        <v>4888.0619427682195</v>
      </c>
      <c r="AX51" s="35">
        <v>4887.5015556182207</v>
      </c>
      <c r="AY51" s="35">
        <v>4926.0327021500007</v>
      </c>
      <c r="AZ51" s="35">
        <v>4814.443608358768</v>
      </c>
      <c r="BA51" s="35">
        <v>4663.5574694575362</v>
      </c>
      <c r="BB51" s="35">
        <v>4630.1141973399999</v>
      </c>
      <c r="BC51" s="35">
        <v>4407.9392774400003</v>
      </c>
      <c r="BD51" s="35">
        <v>4407.1188998499993</v>
      </c>
      <c r="BE51" s="35">
        <v>4435.9033677699999</v>
      </c>
      <c r="BF51" s="35">
        <v>4580.6558175500004</v>
      </c>
      <c r="BG51" s="35">
        <v>4409.2727484500001</v>
      </c>
      <c r="BH51" s="35">
        <v>4692.5433414400004</v>
      </c>
      <c r="BI51" s="35">
        <v>4455.092092169999</v>
      </c>
      <c r="BJ51" s="35">
        <v>4380.3482950299995</v>
      </c>
      <c r="BK51" s="35">
        <v>4506.9304118999999</v>
      </c>
      <c r="BL51" s="35">
        <v>4432.5187507600003</v>
      </c>
      <c r="BM51" s="35">
        <v>4305.9087254700007</v>
      </c>
      <c r="BN51" s="35">
        <v>4236.2685673899996</v>
      </c>
      <c r="BO51" s="35">
        <v>4246.5308846200005</v>
      </c>
      <c r="BP51" s="35">
        <v>4238.8072340799999</v>
      </c>
      <c r="BQ51" s="35">
        <v>4198.6275755999995</v>
      </c>
      <c r="BR51" s="35">
        <v>4018.1876285899993</v>
      </c>
      <c r="BS51" s="35">
        <v>3905.2145171100001</v>
      </c>
      <c r="BT51" s="35">
        <v>4250.1657690299999</v>
      </c>
      <c r="BU51" s="35">
        <v>4535.4009117899996</v>
      </c>
      <c r="BV51" s="35">
        <v>4382.2887601600005</v>
      </c>
      <c r="BW51" s="35">
        <v>4372.8701237599998</v>
      </c>
      <c r="BX51" s="35">
        <v>4154.9125019200001</v>
      </c>
      <c r="BY51" s="35">
        <v>4060.9510421100003</v>
      </c>
      <c r="BZ51" s="35">
        <v>4231.2920926099996</v>
      </c>
      <c r="CA51" s="35">
        <v>4005.7689617100004</v>
      </c>
      <c r="CB51" s="35">
        <v>3995.8812453299997</v>
      </c>
      <c r="CC51" s="35">
        <v>4049.5394200599999</v>
      </c>
      <c r="CD51" s="35">
        <v>3905.6289133399991</v>
      </c>
      <c r="CE51" s="35">
        <v>3877.7525162399993</v>
      </c>
      <c r="CF51" s="35">
        <v>3891.9378872900002</v>
      </c>
      <c r="CG51" s="35">
        <v>3819.8157504199999</v>
      </c>
      <c r="CH51" s="35">
        <v>3370.3593737200003</v>
      </c>
      <c r="CI51" s="35">
        <v>3515.8840664700001</v>
      </c>
      <c r="CJ51" s="35">
        <v>3400.5094429699998</v>
      </c>
      <c r="CK51" s="35">
        <v>3229.11605306</v>
      </c>
      <c r="CL51" s="35">
        <v>3372.1846686099998</v>
      </c>
      <c r="CM51" s="35">
        <v>3162.9517192899998</v>
      </c>
      <c r="CN51" s="35">
        <v>3207.8926368100001</v>
      </c>
      <c r="CO51" s="35">
        <v>3357.0536541700003</v>
      </c>
      <c r="CP51" s="35">
        <v>3424.1075898799995</v>
      </c>
      <c r="CQ51" s="35">
        <v>3362.3957310299998</v>
      </c>
      <c r="CR51" s="35">
        <v>3450.9335432800003</v>
      </c>
      <c r="CS51" s="35">
        <v>3282.9613971700001</v>
      </c>
      <c r="CT51" s="35">
        <v>3094.0234828600001</v>
      </c>
      <c r="CU51" s="35">
        <v>3271.8840321299999</v>
      </c>
      <c r="CV51" s="35">
        <v>2976.3286383200002</v>
      </c>
      <c r="CW51" s="35">
        <v>3360.9093773100003</v>
      </c>
      <c r="CX51" s="35">
        <v>3720.2397529699997</v>
      </c>
      <c r="CY51" s="35">
        <v>3970.4982787899999</v>
      </c>
      <c r="CZ51" s="35">
        <v>4134.5195028899998</v>
      </c>
      <c r="DA51" s="35">
        <v>4313.6045277499998</v>
      </c>
      <c r="DB51" s="35">
        <v>4500.9335845699998</v>
      </c>
      <c r="DC51" s="38">
        <v>4484.9337620200004</v>
      </c>
      <c r="DD51" s="38">
        <v>4840.3458612600007</v>
      </c>
      <c r="DE51" s="38">
        <v>4822.7700643299995</v>
      </c>
    </row>
    <row r="52" spans="1:109" ht="17.25" customHeight="1">
      <c r="A52" s="39"/>
      <c r="B52" s="72"/>
      <c r="C52" s="68"/>
      <c r="D52" s="68"/>
      <c r="E52" s="68"/>
      <c r="F52" s="69"/>
      <c r="G52" s="68"/>
      <c r="H52" s="70"/>
      <c r="I52" s="68"/>
      <c r="J52" s="68"/>
      <c r="K52" s="68"/>
      <c r="L52" s="68"/>
      <c r="M52" s="69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70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70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71"/>
      <c r="DD52" s="71"/>
      <c r="DE52" s="71"/>
    </row>
    <row r="53" spans="1:109" ht="17.25" customHeight="1">
      <c r="A53" s="33" t="s">
        <v>51</v>
      </c>
      <c r="B53" s="34" t="s">
        <v>22</v>
      </c>
      <c r="C53" s="35">
        <v>0</v>
      </c>
      <c r="D53" s="35">
        <v>0</v>
      </c>
      <c r="E53" s="35">
        <v>0</v>
      </c>
      <c r="F53" s="36">
        <v>0</v>
      </c>
      <c r="G53" s="35">
        <v>0</v>
      </c>
      <c r="H53" s="37">
        <v>0</v>
      </c>
      <c r="I53" s="35">
        <v>0</v>
      </c>
      <c r="J53" s="35">
        <v>0</v>
      </c>
      <c r="K53" s="35">
        <v>0</v>
      </c>
      <c r="L53" s="35">
        <v>0</v>
      </c>
      <c r="M53" s="36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7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7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0</v>
      </c>
      <c r="CT53" s="35">
        <v>0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0</v>
      </c>
      <c r="DB53" s="35">
        <v>0</v>
      </c>
      <c r="DC53" s="38">
        <v>0</v>
      </c>
      <c r="DD53" s="38">
        <v>0</v>
      </c>
      <c r="DE53" s="38">
        <v>0</v>
      </c>
    </row>
    <row r="54" spans="1:109" ht="17.25" customHeight="1">
      <c r="A54" s="39"/>
      <c r="B54" s="40"/>
      <c r="C54" s="68"/>
      <c r="D54" s="68"/>
      <c r="E54" s="68"/>
      <c r="F54" s="69"/>
      <c r="G54" s="68"/>
      <c r="H54" s="70"/>
      <c r="I54" s="68"/>
      <c r="J54" s="68"/>
      <c r="K54" s="68"/>
      <c r="L54" s="68"/>
      <c r="M54" s="69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70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70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71"/>
      <c r="DD54" s="71"/>
      <c r="DE54" s="71"/>
    </row>
    <row r="55" spans="1:109" ht="17.25" customHeight="1">
      <c r="A55" s="33" t="s">
        <v>52</v>
      </c>
      <c r="B55" s="34" t="s">
        <v>24</v>
      </c>
      <c r="C55" s="35">
        <v>0</v>
      </c>
      <c r="D55" s="35">
        <v>0</v>
      </c>
      <c r="E55" s="35">
        <v>0</v>
      </c>
      <c r="F55" s="36">
        <v>0</v>
      </c>
      <c r="G55" s="35">
        <v>0</v>
      </c>
      <c r="H55" s="37">
        <v>0</v>
      </c>
      <c r="I55" s="35">
        <v>0</v>
      </c>
      <c r="J55" s="35">
        <v>0</v>
      </c>
      <c r="K55" s="35">
        <v>0</v>
      </c>
      <c r="L55" s="35">
        <v>0</v>
      </c>
      <c r="M55" s="36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7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0</v>
      </c>
      <c r="AO55" s="37">
        <v>0</v>
      </c>
      <c r="AP55" s="35">
        <v>0</v>
      </c>
      <c r="AQ55" s="35">
        <v>0</v>
      </c>
      <c r="AR55" s="35">
        <v>0</v>
      </c>
      <c r="AS55" s="35">
        <v>0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5">
        <v>0</v>
      </c>
      <c r="BU55" s="35">
        <v>0</v>
      </c>
      <c r="BV55" s="35">
        <v>0</v>
      </c>
      <c r="BW55" s="35">
        <v>0</v>
      </c>
      <c r="BX55" s="35">
        <v>0</v>
      </c>
      <c r="BY55" s="35">
        <v>0</v>
      </c>
      <c r="BZ55" s="35">
        <v>0</v>
      </c>
      <c r="CA55" s="35">
        <v>0</v>
      </c>
      <c r="CB55" s="35">
        <v>0</v>
      </c>
      <c r="CC55" s="35">
        <v>0</v>
      </c>
      <c r="CD55" s="35">
        <v>0</v>
      </c>
      <c r="CE55" s="35">
        <v>0</v>
      </c>
      <c r="CF55" s="35">
        <v>0</v>
      </c>
      <c r="CG55" s="35">
        <v>0</v>
      </c>
      <c r="CH55" s="35">
        <v>0</v>
      </c>
      <c r="CI55" s="35">
        <v>0</v>
      </c>
      <c r="CJ55" s="35">
        <v>0</v>
      </c>
      <c r="CK55" s="35">
        <v>0</v>
      </c>
      <c r="CL55" s="35">
        <v>0</v>
      </c>
      <c r="CM55" s="35">
        <v>0</v>
      </c>
      <c r="CN55" s="35">
        <v>0</v>
      </c>
      <c r="CO55" s="35">
        <v>0</v>
      </c>
      <c r="CP55" s="35">
        <v>0</v>
      </c>
      <c r="CQ55" s="35">
        <v>0</v>
      </c>
      <c r="CR55" s="35">
        <v>0</v>
      </c>
      <c r="CS55" s="35">
        <v>0</v>
      </c>
      <c r="CT55" s="35">
        <v>0</v>
      </c>
      <c r="CU55" s="35">
        <v>0</v>
      </c>
      <c r="CV55" s="35">
        <v>0</v>
      </c>
      <c r="CW55" s="35">
        <v>0</v>
      </c>
      <c r="CX55" s="35">
        <v>0</v>
      </c>
      <c r="CY55" s="35">
        <v>0</v>
      </c>
      <c r="CZ55" s="35">
        <v>0</v>
      </c>
      <c r="DA55" s="35">
        <v>0</v>
      </c>
      <c r="DB55" s="35">
        <v>0</v>
      </c>
      <c r="DC55" s="38">
        <v>0</v>
      </c>
      <c r="DD55" s="38">
        <v>0</v>
      </c>
      <c r="DE55" s="38">
        <v>0</v>
      </c>
    </row>
    <row r="56" spans="1:109" ht="17.25" customHeight="1">
      <c r="A56" s="39"/>
      <c r="B56" s="40"/>
      <c r="C56" s="68"/>
      <c r="D56" s="68"/>
      <c r="E56" s="68"/>
      <c r="F56" s="69"/>
      <c r="G56" s="68"/>
      <c r="H56" s="70"/>
      <c r="I56" s="68"/>
      <c r="J56" s="68"/>
      <c r="K56" s="68"/>
      <c r="L56" s="68"/>
      <c r="M56" s="69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70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70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71"/>
      <c r="DD56" s="71"/>
      <c r="DE56" s="71"/>
    </row>
    <row r="57" spans="1:109" ht="17.25" customHeight="1">
      <c r="A57" s="33" t="s">
        <v>53</v>
      </c>
      <c r="B57" s="34" t="s">
        <v>54</v>
      </c>
      <c r="C57" s="35">
        <v>891.35879009391408</v>
      </c>
      <c r="D57" s="35">
        <v>1056.6444186864851</v>
      </c>
      <c r="E57" s="35">
        <v>1158.75802318</v>
      </c>
      <c r="F57" s="36">
        <v>1086.6292414476395</v>
      </c>
      <c r="G57" s="35">
        <v>967.26766692499996</v>
      </c>
      <c r="H57" s="37">
        <v>1111.8506255886421</v>
      </c>
      <c r="I57" s="35">
        <v>1124.622755951448</v>
      </c>
      <c r="J57" s="35">
        <v>1191.480365989948</v>
      </c>
      <c r="K57" s="35">
        <v>1140.9455455459999</v>
      </c>
      <c r="L57" s="35">
        <v>1132.6946277009999</v>
      </c>
      <c r="M57" s="36">
        <v>1113.4447654485</v>
      </c>
      <c r="N57" s="35">
        <v>1125.0054386205002</v>
      </c>
      <c r="O57" s="35">
        <v>1229.1590331405</v>
      </c>
      <c r="P57" s="35">
        <v>1177.2870235265</v>
      </c>
      <c r="Q57" s="35">
        <v>1182.9898558324999</v>
      </c>
      <c r="R57" s="35">
        <v>1326.7256466439999</v>
      </c>
      <c r="S57" s="35">
        <v>1292.9238102814998</v>
      </c>
      <c r="T57" s="35">
        <v>1433.7317101196199</v>
      </c>
      <c r="U57" s="35">
        <v>1584.08788983912</v>
      </c>
      <c r="V57" s="35">
        <v>1486.6276016524998</v>
      </c>
      <c r="W57" s="35">
        <v>1642.3429488849999</v>
      </c>
      <c r="X57" s="35">
        <v>1640.1107075129801</v>
      </c>
      <c r="Y57" s="35">
        <v>1667.2221774669799</v>
      </c>
      <c r="Z57" s="35">
        <v>1624.05511082098</v>
      </c>
      <c r="AA57" s="35">
        <v>1702.3415527300906</v>
      </c>
      <c r="AB57" s="35">
        <v>1606.3475032285905</v>
      </c>
      <c r="AC57" s="35">
        <v>1561.5875893340906</v>
      </c>
      <c r="AD57" s="37">
        <v>1311.6753959525904</v>
      </c>
      <c r="AE57" s="35">
        <v>1741.8663082955904</v>
      </c>
      <c r="AF57" s="35">
        <v>1745.2177034935903</v>
      </c>
      <c r="AG57" s="35">
        <v>1851.5591559996453</v>
      </c>
      <c r="AH57" s="35">
        <v>1814.6409855175905</v>
      </c>
      <c r="AI57" s="35">
        <v>1834.7077459575905</v>
      </c>
      <c r="AJ57" s="35">
        <v>2468.4967463275898</v>
      </c>
      <c r="AK57" s="35">
        <v>2065.5728040775903</v>
      </c>
      <c r="AL57" s="35">
        <v>2118.08298988359</v>
      </c>
      <c r="AM57" s="35">
        <v>2356.7266610695906</v>
      </c>
      <c r="AN57" s="35">
        <v>2517.4301139292575</v>
      </c>
      <c r="AO57" s="37">
        <v>2504.634861189676</v>
      </c>
      <c r="AP57" s="35">
        <v>1670.6080352144379</v>
      </c>
      <c r="AQ57" s="35">
        <v>2283.0656909756162</v>
      </c>
      <c r="AR57" s="35">
        <v>2338.2046043194809</v>
      </c>
      <c r="AS57" s="35">
        <v>2500.7951737056005</v>
      </c>
      <c r="AT57" s="35">
        <v>2067.0200821982039</v>
      </c>
      <c r="AU57" s="35">
        <v>1985.5267380817274</v>
      </c>
      <c r="AV57" s="35">
        <v>1958.222188145302</v>
      </c>
      <c r="AW57" s="35">
        <v>1739.0725486236402</v>
      </c>
      <c r="AX57" s="35">
        <v>2086.2398911419978</v>
      </c>
      <c r="AY57" s="35">
        <v>1966.2225810299046</v>
      </c>
      <c r="AZ57" s="35">
        <v>2065.7705058235201</v>
      </c>
      <c r="BA57" s="35">
        <v>2291.2809189627801</v>
      </c>
      <c r="BB57" s="35">
        <v>2194.5915879431468</v>
      </c>
      <c r="BC57" s="35">
        <v>2113.4433298469066</v>
      </c>
      <c r="BD57" s="35">
        <v>2204.4877657222801</v>
      </c>
      <c r="BE57" s="35">
        <v>2544.1701566703186</v>
      </c>
      <c r="BF57" s="35">
        <v>2186.5850390262299</v>
      </c>
      <c r="BG57" s="35">
        <v>2456.5831875153217</v>
      </c>
      <c r="BH57" s="35">
        <v>2322.2693984811963</v>
      </c>
      <c r="BI57" s="35">
        <v>2283.3411049299971</v>
      </c>
      <c r="BJ57" s="35">
        <v>2316.6023048998081</v>
      </c>
      <c r="BK57" s="35">
        <v>2287.1737271594334</v>
      </c>
      <c r="BL57" s="35">
        <v>2031.2591319000896</v>
      </c>
      <c r="BM57" s="35">
        <v>2118.5751699216785</v>
      </c>
      <c r="BN57" s="35">
        <v>2210.3343395579368</v>
      </c>
      <c r="BO57" s="35">
        <v>2281.0785568304218</v>
      </c>
      <c r="BP57" s="35">
        <v>2367.8216701584124</v>
      </c>
      <c r="BQ57" s="35">
        <v>2723.4212127161873</v>
      </c>
      <c r="BR57" s="35">
        <v>3073.157670896876</v>
      </c>
      <c r="BS57" s="35">
        <v>2798.7447851538477</v>
      </c>
      <c r="BT57" s="35">
        <v>2903.8027931403512</v>
      </c>
      <c r="BU57" s="35">
        <v>2717.3919754314634</v>
      </c>
      <c r="BV57" s="35">
        <v>2678.3350992798705</v>
      </c>
      <c r="BW57" s="35">
        <v>2807.6900941949316</v>
      </c>
      <c r="BX57" s="35">
        <v>2567.8376008955152</v>
      </c>
      <c r="BY57" s="35">
        <v>2804.8420222062914</v>
      </c>
      <c r="BZ57" s="35">
        <v>2844.5071644991381</v>
      </c>
      <c r="CA57" s="35">
        <v>2762.0802606086777</v>
      </c>
      <c r="CB57" s="35">
        <v>2796.6664857050978</v>
      </c>
      <c r="CC57" s="35">
        <v>2735.8967098230173</v>
      </c>
      <c r="CD57" s="35">
        <v>2587.6788835863081</v>
      </c>
      <c r="CE57" s="35">
        <v>2629.3334894062832</v>
      </c>
      <c r="CF57" s="35">
        <v>2750.3072407302038</v>
      </c>
      <c r="CG57" s="35">
        <v>2892.2392977884115</v>
      </c>
      <c r="CH57" s="35">
        <v>2906.5607721494134</v>
      </c>
      <c r="CI57" s="35">
        <v>3312.3490275801146</v>
      </c>
      <c r="CJ57" s="35">
        <v>2817.883483439362</v>
      </c>
      <c r="CK57" s="35">
        <v>2824.4790978445421</v>
      </c>
      <c r="CL57" s="35">
        <v>2832.3865179143809</v>
      </c>
      <c r="CM57" s="35">
        <v>2923.7781526369117</v>
      </c>
      <c r="CN57" s="35">
        <v>3087.4127122676114</v>
      </c>
      <c r="CO57" s="35">
        <v>3449.5619082307662</v>
      </c>
      <c r="CP57" s="35">
        <v>2782.2019880259013</v>
      </c>
      <c r="CQ57" s="35">
        <v>4125.6032053961171</v>
      </c>
      <c r="CR57" s="35">
        <v>4251.192082718956</v>
      </c>
      <c r="CS57" s="35">
        <v>4297.5289400941201</v>
      </c>
      <c r="CT57" s="35">
        <v>4446.2813552762918</v>
      </c>
      <c r="CU57" s="35">
        <v>4710.9706972870172</v>
      </c>
      <c r="CV57" s="35">
        <v>4817.1430745320722</v>
      </c>
      <c r="CW57" s="35">
        <v>4927.3519358970516</v>
      </c>
      <c r="CX57" s="35">
        <v>5020.4998474367076</v>
      </c>
      <c r="CY57" s="35">
        <v>4801.2382869823095</v>
      </c>
      <c r="CZ57" s="35">
        <v>4692.9763049744743</v>
      </c>
      <c r="DA57" s="35">
        <v>5210.7579812143949</v>
      </c>
      <c r="DB57" s="35">
        <v>4783.0003253734376</v>
      </c>
      <c r="DC57" s="38">
        <v>4630.988600368496</v>
      </c>
      <c r="DD57" s="38">
        <v>4509.6959941900714</v>
      </c>
      <c r="DE57" s="38">
        <v>4711.7936753642362</v>
      </c>
    </row>
    <row r="58" spans="1:109" ht="17.25" customHeight="1">
      <c r="A58" s="39"/>
      <c r="B58" s="40"/>
      <c r="C58" s="68"/>
      <c r="D58" s="68"/>
      <c r="E58" s="68"/>
      <c r="F58" s="69"/>
      <c r="G58" s="68"/>
      <c r="H58" s="70"/>
      <c r="I58" s="68"/>
      <c r="J58" s="68"/>
      <c r="K58" s="68"/>
      <c r="L58" s="68"/>
      <c r="M58" s="69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70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70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71"/>
      <c r="DD58" s="71"/>
      <c r="DE58" s="71"/>
    </row>
    <row r="59" spans="1:109" ht="17.25" customHeight="1">
      <c r="A59" s="33" t="s">
        <v>55</v>
      </c>
      <c r="B59" s="34" t="s">
        <v>20</v>
      </c>
      <c r="C59" s="35">
        <v>4595.0087258302892</v>
      </c>
      <c r="D59" s="35">
        <v>4609.3744127777181</v>
      </c>
      <c r="E59" s="35">
        <v>4692.7880457399997</v>
      </c>
      <c r="F59" s="36">
        <v>4773.9488077465639</v>
      </c>
      <c r="G59" s="35">
        <v>4745.1555065601679</v>
      </c>
      <c r="H59" s="37">
        <v>4766.3887033161636</v>
      </c>
      <c r="I59" s="35">
        <v>4690.0757395018809</v>
      </c>
      <c r="J59" s="35">
        <v>4593.9624307005297</v>
      </c>
      <c r="K59" s="35">
        <v>4654.0875698799291</v>
      </c>
      <c r="L59" s="35">
        <v>4710.9445552029465</v>
      </c>
      <c r="M59" s="36">
        <v>4760.5647291373807</v>
      </c>
      <c r="N59" s="35">
        <v>4787.0487720594601</v>
      </c>
      <c r="O59" s="35">
        <v>4783.1985362094438</v>
      </c>
      <c r="P59" s="35">
        <v>4828.4114589847595</v>
      </c>
      <c r="Q59" s="35">
        <v>4848.8334460238329</v>
      </c>
      <c r="R59" s="35">
        <v>4854.7607335319008</v>
      </c>
      <c r="S59" s="35">
        <v>4879.8170035578978</v>
      </c>
      <c r="T59" s="35">
        <v>4934.8851155992115</v>
      </c>
      <c r="U59" s="35">
        <v>4833.4369213227928</v>
      </c>
      <c r="V59" s="35">
        <v>4847.8614720244641</v>
      </c>
      <c r="W59" s="35">
        <v>4967.4305936878773</v>
      </c>
      <c r="X59" s="35">
        <v>5005.2474888096085</v>
      </c>
      <c r="Y59" s="35">
        <v>5048.8829894577211</v>
      </c>
      <c r="Z59" s="35">
        <v>5126.6556069006519</v>
      </c>
      <c r="AA59" s="35">
        <v>5190.1198621269205</v>
      </c>
      <c r="AB59" s="35">
        <v>5249.2121219869487</v>
      </c>
      <c r="AC59" s="35">
        <v>5275.1536384711717</v>
      </c>
      <c r="AD59" s="37">
        <v>5042.9085763165513</v>
      </c>
      <c r="AE59" s="35">
        <v>5119.5384348554353</v>
      </c>
      <c r="AF59" s="35">
        <v>5181.9412282535768</v>
      </c>
      <c r="AG59" s="35">
        <v>5425.7411493928903</v>
      </c>
      <c r="AH59" s="35">
        <v>5514.200758857889</v>
      </c>
      <c r="AI59" s="35">
        <v>5503.952546142049</v>
      </c>
      <c r="AJ59" s="35">
        <v>5497.4509983470598</v>
      </c>
      <c r="AK59" s="35">
        <v>5480.2887766782815</v>
      </c>
      <c r="AL59" s="35">
        <v>5585.4211795521533</v>
      </c>
      <c r="AM59" s="35">
        <v>5968.0043967061001</v>
      </c>
      <c r="AN59" s="35">
        <v>6059.7477470495614</v>
      </c>
      <c r="AO59" s="37">
        <v>6205.411664003248</v>
      </c>
      <c r="AP59" s="35">
        <v>6279.3029064339435</v>
      </c>
      <c r="AQ59" s="35">
        <v>6550.3253858768412</v>
      </c>
      <c r="AR59" s="35">
        <v>6640.4076421884438</v>
      </c>
      <c r="AS59" s="35">
        <v>6713.5613489597399</v>
      </c>
      <c r="AT59" s="35">
        <v>6764.4671169502817</v>
      </c>
      <c r="AU59" s="35">
        <v>6832.6088324730372</v>
      </c>
      <c r="AV59" s="35">
        <v>6872.1391006246376</v>
      </c>
      <c r="AW59" s="35">
        <v>7045.8343213686276</v>
      </c>
      <c r="AX59" s="35">
        <v>7053.2956501755962</v>
      </c>
      <c r="AY59" s="35">
        <v>7052.937620533502</v>
      </c>
      <c r="AZ59" s="35">
        <v>7225.7446839094137</v>
      </c>
      <c r="BA59" s="35">
        <v>7283.819643102509</v>
      </c>
      <c r="BB59" s="35">
        <v>7204.6304832468122</v>
      </c>
      <c r="BC59" s="35">
        <v>7395.2177491518532</v>
      </c>
      <c r="BD59" s="35">
        <v>7451.9794502169725</v>
      </c>
      <c r="BE59" s="35">
        <v>7196.1949916831391</v>
      </c>
      <c r="BF59" s="35">
        <v>7268.8023395574919</v>
      </c>
      <c r="BG59" s="35">
        <v>7095.3782834436588</v>
      </c>
      <c r="BH59" s="35">
        <v>7033.239279663806</v>
      </c>
      <c r="BI59" s="35">
        <v>7252.6787740008285</v>
      </c>
      <c r="BJ59" s="35">
        <v>7356.6344485515501</v>
      </c>
      <c r="BK59" s="35">
        <v>7074.7659786496952</v>
      </c>
      <c r="BL59" s="35">
        <v>7226.9561729135667</v>
      </c>
      <c r="BM59" s="35">
        <v>7319.1501627818125</v>
      </c>
      <c r="BN59" s="35">
        <v>7291.816722365118</v>
      </c>
      <c r="BO59" s="35">
        <v>7355.5536276228386</v>
      </c>
      <c r="BP59" s="35">
        <v>7439.1176229554085</v>
      </c>
      <c r="BQ59" s="35">
        <v>7503.6335631335805</v>
      </c>
      <c r="BR59" s="35">
        <v>7323.924223489038</v>
      </c>
      <c r="BS59" s="35">
        <v>7663.3344905583926</v>
      </c>
      <c r="BT59" s="35">
        <v>7634.8313620263671</v>
      </c>
      <c r="BU59" s="35">
        <v>7720.5028523599058</v>
      </c>
      <c r="BV59" s="35">
        <v>7813.3927577451032</v>
      </c>
      <c r="BW59" s="35">
        <v>7905.3333700187086</v>
      </c>
      <c r="BX59" s="35">
        <v>8078.4566388464409</v>
      </c>
      <c r="BY59" s="35">
        <v>8056.3380960193936</v>
      </c>
      <c r="BZ59" s="35">
        <v>8194.9144985753701</v>
      </c>
      <c r="CA59" s="35">
        <v>8292.6827569259858</v>
      </c>
      <c r="CB59" s="35">
        <v>8366.1319376420033</v>
      </c>
      <c r="CC59" s="35">
        <v>8031.3620628897206</v>
      </c>
      <c r="CD59" s="35">
        <v>8114.7079429804971</v>
      </c>
      <c r="CE59" s="35">
        <v>8152.4708362769288</v>
      </c>
      <c r="CF59" s="35">
        <v>7911.351301286305</v>
      </c>
      <c r="CG59" s="35">
        <v>7994.3139716646847</v>
      </c>
      <c r="CH59" s="35">
        <v>7634.5801462454101</v>
      </c>
      <c r="CI59" s="35">
        <v>7768.6888221236804</v>
      </c>
      <c r="CJ59" s="35">
        <v>8009.7081533126593</v>
      </c>
      <c r="CK59" s="35">
        <v>8135.9817527655086</v>
      </c>
      <c r="CL59" s="35">
        <v>8159.7078939419744</v>
      </c>
      <c r="CM59" s="35">
        <v>8335.9774665411933</v>
      </c>
      <c r="CN59" s="35">
        <v>8475.21476407314</v>
      </c>
      <c r="CO59" s="35">
        <v>8564.6252360980416</v>
      </c>
      <c r="CP59" s="35">
        <v>8710.5449322980803</v>
      </c>
      <c r="CQ59" s="35">
        <v>8825.960865222436</v>
      </c>
      <c r="CR59" s="35">
        <v>8817.4838603603439</v>
      </c>
      <c r="CS59" s="35">
        <v>8900.1231851066786</v>
      </c>
      <c r="CT59" s="35">
        <v>9031.4316386669816</v>
      </c>
      <c r="CU59" s="35">
        <v>9125.6648297242173</v>
      </c>
      <c r="CV59" s="35">
        <v>9325.7448180481715</v>
      </c>
      <c r="CW59" s="35">
        <v>9462.2711494100477</v>
      </c>
      <c r="CX59" s="35">
        <v>9369.2483138895022</v>
      </c>
      <c r="CY59" s="35">
        <v>9536.2711919294725</v>
      </c>
      <c r="CZ59" s="35">
        <v>9695.877476898344</v>
      </c>
      <c r="DA59" s="35">
        <v>9816.4101902208859</v>
      </c>
      <c r="DB59" s="35">
        <v>9743.2932996068885</v>
      </c>
      <c r="DC59" s="38">
        <v>10104.212646211103</v>
      </c>
      <c r="DD59" s="38">
        <v>10110.571637897903</v>
      </c>
      <c r="DE59" s="38">
        <v>10205.576032899595</v>
      </c>
    </row>
    <row r="60" spans="1:109" ht="17.25" customHeight="1">
      <c r="A60" s="39"/>
      <c r="B60" s="40"/>
      <c r="C60" s="45"/>
      <c r="D60" s="45"/>
      <c r="E60" s="45"/>
      <c r="F60" s="46"/>
      <c r="G60" s="45"/>
      <c r="H60" s="47"/>
      <c r="I60" s="45"/>
      <c r="J60" s="45"/>
      <c r="K60" s="45"/>
      <c r="L60" s="45"/>
      <c r="M60" s="46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7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7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8"/>
      <c r="DD60" s="48"/>
      <c r="DE60" s="48"/>
    </row>
    <row r="61" spans="1:109" ht="17.25" customHeight="1">
      <c r="A61" s="33"/>
      <c r="B61" s="34" t="s">
        <v>56</v>
      </c>
      <c r="C61" s="35">
        <v>25474.471451395435</v>
      </c>
      <c r="D61" s="35">
        <v>26072.063895684201</v>
      </c>
      <c r="E61" s="35">
        <v>26415.344452919999</v>
      </c>
      <c r="F61" s="36">
        <v>26856.415235024204</v>
      </c>
      <c r="G61" s="35">
        <v>27494.964101177593</v>
      </c>
      <c r="H61" s="37">
        <v>27955.940532792596</v>
      </c>
      <c r="I61" s="35">
        <v>28194.361602293327</v>
      </c>
      <c r="J61" s="35">
        <v>28336.892915349792</v>
      </c>
      <c r="K61" s="35">
        <v>28563.364929485935</v>
      </c>
      <c r="L61" s="35">
        <v>28740.361376723948</v>
      </c>
      <c r="M61" s="36">
        <v>29096.352207255884</v>
      </c>
      <c r="N61" s="35">
        <v>29423.313250309962</v>
      </c>
      <c r="O61" s="35">
        <v>29904.420293369942</v>
      </c>
      <c r="P61" s="35">
        <v>30192.423819521264</v>
      </c>
      <c r="Q61" s="35">
        <v>30534.515536923249</v>
      </c>
      <c r="R61" s="35">
        <v>30645.306166036931</v>
      </c>
      <c r="S61" s="35">
        <v>30723.142805009404</v>
      </c>
      <c r="T61" s="35">
        <v>30582.685570265083</v>
      </c>
      <c r="U61" s="35">
        <v>31026.051213552913</v>
      </c>
      <c r="V61" s="35">
        <v>31204.967849636967</v>
      </c>
      <c r="W61" s="35">
        <v>31436.788752572884</v>
      </c>
      <c r="X61" s="35">
        <v>31766.227604989104</v>
      </c>
      <c r="Y61" s="35">
        <v>32105.986535472326</v>
      </c>
      <c r="Z61" s="35">
        <v>32381.205792838246</v>
      </c>
      <c r="AA61" s="35">
        <v>32750.688683894688</v>
      </c>
      <c r="AB61" s="35">
        <v>33028.06547089458</v>
      </c>
      <c r="AC61" s="35">
        <v>33597.285546806248</v>
      </c>
      <c r="AD61" s="37">
        <v>33479.612832110324</v>
      </c>
      <c r="AE61" s="35">
        <v>33528.234725332208</v>
      </c>
      <c r="AF61" s="35">
        <v>33945.25242310921</v>
      </c>
      <c r="AG61" s="35">
        <v>34531.168337755749</v>
      </c>
      <c r="AH61" s="35">
        <v>35377.395748930096</v>
      </c>
      <c r="AI61" s="35">
        <v>35546.314184447794</v>
      </c>
      <c r="AJ61" s="35">
        <v>36611.780369795364</v>
      </c>
      <c r="AK61" s="35">
        <v>36437.036160879419</v>
      </c>
      <c r="AL61" s="35">
        <v>36579.440659070511</v>
      </c>
      <c r="AM61" s="35">
        <v>37142.506880988556</v>
      </c>
      <c r="AN61" s="35">
        <v>37843.823665280754</v>
      </c>
      <c r="AO61" s="37">
        <v>38957.022858502925</v>
      </c>
      <c r="AP61" s="35">
        <v>39246.418509886862</v>
      </c>
      <c r="AQ61" s="35">
        <v>41293.583773737446</v>
      </c>
      <c r="AR61" s="35">
        <v>41489.263434951557</v>
      </c>
      <c r="AS61" s="35">
        <v>41558.040422224731</v>
      </c>
      <c r="AT61" s="35">
        <v>41583.506601367233</v>
      </c>
      <c r="AU61" s="35">
        <v>41724.410902765681</v>
      </c>
      <c r="AV61" s="35">
        <v>41930.542897229068</v>
      </c>
      <c r="AW61" s="35">
        <v>42394.904265790479</v>
      </c>
      <c r="AX61" s="35">
        <v>42837.910244615814</v>
      </c>
      <c r="AY61" s="35">
        <v>42727.796492423404</v>
      </c>
      <c r="AZ61" s="35">
        <v>43656.6473520117</v>
      </c>
      <c r="BA61" s="35">
        <v>44566.275999392819</v>
      </c>
      <c r="BB61" s="35">
        <v>44600.121653329959</v>
      </c>
      <c r="BC61" s="35">
        <v>44849.659281448767</v>
      </c>
      <c r="BD61" s="35">
        <v>44964.778968119259</v>
      </c>
      <c r="BE61" s="35">
        <v>44265.953943303459</v>
      </c>
      <c r="BF61" s="35">
        <v>44213.112024193724</v>
      </c>
      <c r="BG61" s="35">
        <v>44416.633551558982</v>
      </c>
      <c r="BH61" s="35">
        <v>44552.782204115014</v>
      </c>
      <c r="BI61" s="35">
        <v>45009.054431410827</v>
      </c>
      <c r="BJ61" s="35">
        <v>45312.920665760117</v>
      </c>
      <c r="BK61" s="35">
        <v>43235.787246349129</v>
      </c>
      <c r="BL61" s="35">
        <v>43097.493635653664</v>
      </c>
      <c r="BM61" s="35">
        <v>43203.774808233495</v>
      </c>
      <c r="BN61" s="35">
        <v>43661.834296991954</v>
      </c>
      <c r="BO61" s="35">
        <v>43974.956510773256</v>
      </c>
      <c r="BP61" s="35">
        <v>44381.176624370994</v>
      </c>
      <c r="BQ61" s="35">
        <v>44497.792306220872</v>
      </c>
      <c r="BR61" s="35">
        <v>44816.576910465919</v>
      </c>
      <c r="BS61" s="35">
        <v>45160.287153902238</v>
      </c>
      <c r="BT61" s="35">
        <v>45783.010751153786</v>
      </c>
      <c r="BU61" s="35">
        <v>46501.674701855991</v>
      </c>
      <c r="BV61" s="35">
        <v>47074.090090173944</v>
      </c>
      <c r="BW61" s="35">
        <v>47894.003678153691</v>
      </c>
      <c r="BX61" s="35">
        <v>47942.826129506633</v>
      </c>
      <c r="BY61" s="35">
        <v>48371.125310600342</v>
      </c>
      <c r="BZ61" s="35">
        <v>48916.095699009165</v>
      </c>
      <c r="CA61" s="35">
        <v>49255.747113939324</v>
      </c>
      <c r="CB61" s="35">
        <v>49659.18436171177</v>
      </c>
      <c r="CC61" s="35">
        <v>48698.191211594225</v>
      </c>
      <c r="CD61" s="35">
        <v>48761.357791491457</v>
      </c>
      <c r="CE61" s="35">
        <v>49222.68606444788</v>
      </c>
      <c r="CF61" s="35">
        <v>49905.491819543342</v>
      </c>
      <c r="CG61" s="35">
        <v>50217.162324114026</v>
      </c>
      <c r="CH61" s="35">
        <v>46912.906296941721</v>
      </c>
      <c r="CI61" s="35">
        <v>47409.792134913303</v>
      </c>
      <c r="CJ61" s="35">
        <v>47875.192852699918</v>
      </c>
      <c r="CK61" s="35">
        <v>48388.659543081478</v>
      </c>
      <c r="CL61" s="35">
        <v>48971.714601216074</v>
      </c>
      <c r="CM61" s="35">
        <v>49487.197196966634</v>
      </c>
      <c r="CN61" s="35">
        <v>49783.066297619967</v>
      </c>
      <c r="CO61" s="35">
        <v>50852.368546052159</v>
      </c>
      <c r="CP61" s="35">
        <v>51434.678698228876</v>
      </c>
      <c r="CQ61" s="35">
        <v>53196.983414472481</v>
      </c>
      <c r="CR61" s="35">
        <v>53885.432490609091</v>
      </c>
      <c r="CS61" s="35">
        <v>53522.373320540595</v>
      </c>
      <c r="CT61" s="35">
        <v>53888.2107806731</v>
      </c>
      <c r="CU61" s="35">
        <v>54959.28129971445</v>
      </c>
      <c r="CV61" s="35">
        <v>54870.586194286108</v>
      </c>
      <c r="CW61" s="35">
        <v>55943.655789739103</v>
      </c>
      <c r="CX61" s="35">
        <v>56793.800618429115</v>
      </c>
      <c r="CY61" s="35">
        <v>57326.641862916513</v>
      </c>
      <c r="CZ61" s="35">
        <v>57678.576852817707</v>
      </c>
      <c r="DA61" s="35">
        <v>58472.529791763511</v>
      </c>
      <c r="DB61" s="35">
        <v>58061.340148388554</v>
      </c>
      <c r="DC61" s="38">
        <v>58439.562505703514</v>
      </c>
      <c r="DD61" s="38">
        <v>59188.973477353058</v>
      </c>
      <c r="DE61" s="38">
        <v>59922.185490349126</v>
      </c>
    </row>
    <row r="62" spans="1:109" ht="17.25" customHeight="1" thickBot="1">
      <c r="A62" s="73"/>
      <c r="B62" s="74"/>
      <c r="C62" s="75"/>
      <c r="D62" s="75"/>
      <c r="E62" s="75"/>
      <c r="F62" s="76"/>
      <c r="G62" s="75"/>
      <c r="H62" s="77"/>
      <c r="I62" s="75"/>
      <c r="J62" s="75"/>
      <c r="K62" s="75"/>
      <c r="L62" s="75"/>
      <c r="M62" s="76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7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7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8"/>
      <c r="DD62" s="78"/>
      <c r="DE62" s="78"/>
    </row>
    <row r="63" spans="1:109" ht="15.75" thickTop="1">
      <c r="A63" s="18" t="s">
        <v>57</v>
      </c>
      <c r="B63" s="13"/>
      <c r="C63" s="13"/>
      <c r="D63" s="13"/>
      <c r="E63" s="13"/>
      <c r="F63" s="13"/>
      <c r="G63" s="13"/>
      <c r="H63" s="13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109" ht="12.75" customHeight="1">
      <c r="A64" s="18" t="s">
        <v>58</v>
      </c>
      <c r="B64" s="13"/>
      <c r="C64" s="13"/>
      <c r="D64" s="13"/>
      <c r="E64" s="13"/>
      <c r="F64" s="13"/>
      <c r="G64" s="13"/>
      <c r="H64" s="13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>
      <c r="A65" s="18" t="s">
        <v>59</v>
      </c>
      <c r="C65" s="13"/>
      <c r="D65" s="13"/>
      <c r="E65" s="13"/>
      <c r="F65" s="13"/>
      <c r="G65" s="13"/>
      <c r="H65" s="13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>
      <c r="A66" s="18"/>
      <c r="B66" s="13"/>
      <c r="C66" s="13"/>
      <c r="D66" s="13"/>
      <c r="E66" s="13"/>
      <c r="F66" s="13"/>
      <c r="G66" s="13"/>
      <c r="H66" s="13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>
      <c r="A67" s="18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>
      <c r="A68" s="18"/>
      <c r="B68" s="13"/>
      <c r="C68" s="13"/>
      <c r="D68" s="13"/>
      <c r="E68" s="13"/>
      <c r="F68" s="13"/>
      <c r="G68" s="13"/>
      <c r="H68" s="13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idden="1">
      <c r="A69" s="18"/>
      <c r="B69" s="13"/>
      <c r="C69" s="13"/>
      <c r="D69" s="13"/>
      <c r="E69" s="13"/>
      <c r="F69" s="13"/>
      <c r="G69" s="13"/>
      <c r="H69" s="13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>
      <c r="A70" s="18"/>
      <c r="B70" s="13"/>
      <c r="C70" s="13"/>
      <c r="D70" s="13"/>
      <c r="E70" s="13"/>
      <c r="F70" s="13"/>
      <c r="G70" s="13"/>
      <c r="H70" s="13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>
      <c r="A71" s="18"/>
      <c r="B71" s="13"/>
      <c r="C71" s="13"/>
      <c r="D71" s="13"/>
      <c r="E71" s="13"/>
      <c r="F71" s="13"/>
      <c r="G71" s="13"/>
      <c r="H71" s="13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>
      <c r="A72" s="18"/>
      <c r="B72" s="13"/>
      <c r="C72" s="13"/>
      <c r="D72" s="13"/>
      <c r="E72" s="13"/>
      <c r="F72" s="13"/>
      <c r="G72" s="13"/>
      <c r="H72" s="13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>
      <c r="A73" s="18"/>
      <c r="B73" s="13"/>
      <c r="C73" s="13"/>
      <c r="D73" s="13"/>
      <c r="E73" s="13"/>
      <c r="F73" s="13"/>
      <c r="G73" s="13"/>
      <c r="H73" s="13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 s="18"/>
      <c r="B74" s="13"/>
      <c r="C74" s="13"/>
      <c r="D74" s="13"/>
      <c r="E74" s="13"/>
      <c r="F74" s="13"/>
      <c r="G74" s="13"/>
      <c r="H74" s="13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>
      <c r="A75" s="18"/>
      <c r="B75" s="13"/>
      <c r="C75" s="13"/>
      <c r="D75" s="13"/>
      <c r="E75" s="13"/>
      <c r="F75" s="13"/>
      <c r="G75" s="13"/>
      <c r="H75" s="13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>
      <c r="A76" s="18"/>
      <c r="B76" s="13"/>
      <c r="C76" s="13"/>
      <c r="D76" s="13"/>
      <c r="E76" s="13"/>
      <c r="F76" s="13"/>
      <c r="G76" s="13"/>
      <c r="H76" s="13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>
      <c r="A77" s="18"/>
      <c r="B77" s="13"/>
      <c r="C77" s="13"/>
      <c r="D77" s="13"/>
      <c r="E77" s="13"/>
      <c r="F77" s="13"/>
      <c r="G77" s="13"/>
      <c r="H77" s="13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>
      <c r="A78" s="18"/>
      <c r="B78" s="13"/>
      <c r="C78" s="13"/>
      <c r="D78" s="13"/>
      <c r="E78" s="13"/>
      <c r="F78" s="13"/>
      <c r="G78" s="13"/>
      <c r="H78" s="13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>
      <c r="A79" s="18"/>
      <c r="B79" s="13"/>
      <c r="C79" s="13"/>
      <c r="D79" s="13"/>
      <c r="E79" s="13"/>
      <c r="F79" s="13"/>
      <c r="G79" s="13"/>
      <c r="H79" s="13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>
      <c r="A80" s="18"/>
      <c r="B80" s="13"/>
      <c r="C80" s="13"/>
      <c r="D80" s="13"/>
      <c r="E80" s="13"/>
      <c r="F80" s="13"/>
      <c r="G80" s="13"/>
      <c r="H80" s="13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>
      <c r="A81" s="18"/>
      <c r="B81" s="13"/>
      <c r="C81" s="13"/>
      <c r="D81" s="13"/>
      <c r="E81" s="13"/>
      <c r="F81" s="13"/>
      <c r="G81" s="13"/>
      <c r="H81" s="13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>
      <c r="A82" s="18"/>
      <c r="B82" s="13"/>
      <c r="C82" s="13"/>
      <c r="D82" s="13"/>
      <c r="E82" s="13"/>
      <c r="F82" s="13"/>
      <c r="G82" s="13"/>
      <c r="H82" s="13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>
      <c r="A83" s="18"/>
      <c r="B83" s="13"/>
      <c r="C83" s="13"/>
      <c r="D83" s="13"/>
      <c r="E83" s="13"/>
      <c r="F83" s="13"/>
      <c r="G83" s="13"/>
      <c r="H83" s="13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>
      <c r="A84" s="18"/>
      <c r="B84" s="13"/>
      <c r="C84" s="13"/>
      <c r="D84" s="13"/>
      <c r="E84" s="13"/>
      <c r="F84" s="13"/>
      <c r="G84" s="13"/>
      <c r="H84" s="13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>
      <c r="A85" s="18"/>
      <c r="B85" s="13"/>
      <c r="C85" s="13"/>
      <c r="D85" s="13"/>
      <c r="E85" s="13"/>
      <c r="F85" s="13"/>
      <c r="G85" s="13"/>
      <c r="H85" s="13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>
      <c r="A86" s="18"/>
      <c r="B86" s="13"/>
      <c r="C86" s="13"/>
      <c r="D86" s="13"/>
      <c r="E86" s="13"/>
      <c r="F86" s="13"/>
      <c r="G86" s="13"/>
      <c r="H86" s="13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>
      <c r="A87" s="18"/>
      <c r="B87" s="13"/>
      <c r="C87" s="13"/>
      <c r="D87" s="13"/>
      <c r="E87" s="13"/>
      <c r="F87" s="13"/>
      <c r="G87" s="13"/>
      <c r="H87" s="13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>
      <c r="A88" s="18"/>
      <c r="B88" s="13"/>
      <c r="C88" s="13"/>
      <c r="D88" s="13"/>
      <c r="E88" s="13"/>
      <c r="F88" s="13"/>
      <c r="G88" s="13"/>
      <c r="H88" s="13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>
      <c r="A89" s="18"/>
      <c r="B89" s="13"/>
      <c r="C89" s="13"/>
      <c r="D89" s="13"/>
      <c r="E89" s="13"/>
      <c r="F89" s="13"/>
      <c r="G89" s="13"/>
      <c r="H89" s="13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>
      <c r="A90" s="18"/>
      <c r="B90" s="13"/>
      <c r="C90" s="13"/>
      <c r="D90" s="13"/>
      <c r="E90" s="13"/>
      <c r="F90" s="13"/>
      <c r="G90" s="13"/>
      <c r="H90" s="13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>
      <c r="A91" s="18"/>
      <c r="B91" s="13"/>
      <c r="C91" s="13"/>
      <c r="D91" s="13"/>
      <c r="E91" s="13"/>
      <c r="F91" s="13"/>
      <c r="G91" s="13"/>
      <c r="H91" s="13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>
      <c r="A92" s="18"/>
      <c r="B92" s="13"/>
      <c r="C92" s="13"/>
      <c r="D92" s="13"/>
      <c r="E92" s="13"/>
      <c r="F92" s="13"/>
      <c r="G92" s="13"/>
      <c r="H92" s="13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>
      <c r="A93" s="18"/>
      <c r="B93" s="13"/>
      <c r="C93" s="13"/>
      <c r="D93" s="13"/>
      <c r="E93" s="13"/>
      <c r="F93" s="13"/>
      <c r="G93" s="13"/>
      <c r="H93" s="13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>
      <c r="A94" s="18"/>
      <c r="B94" s="13"/>
      <c r="C94" s="13"/>
      <c r="D94" s="13"/>
      <c r="E94" s="13"/>
      <c r="F94" s="13"/>
      <c r="G94" s="13"/>
      <c r="H94" s="13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>
      <c r="A95" s="18"/>
      <c r="B95" s="13"/>
      <c r="C95" s="13"/>
      <c r="D95" s="13"/>
      <c r="E95" s="13"/>
      <c r="F95" s="13"/>
      <c r="G95" s="13"/>
      <c r="H95" s="13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>
      <c r="A96" s="18"/>
      <c r="B96" s="13"/>
      <c r="C96" s="13"/>
      <c r="D96" s="13"/>
      <c r="E96" s="13"/>
      <c r="F96" s="13"/>
      <c r="G96" s="13"/>
      <c r="H96" s="13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>
      <c r="A97" s="18"/>
      <c r="B97" s="13"/>
      <c r="C97" s="13"/>
      <c r="D97" s="13"/>
      <c r="E97" s="13"/>
      <c r="F97" s="13"/>
      <c r="G97" s="13"/>
      <c r="H97" s="13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>
      <c r="A98" s="18"/>
      <c r="B98" s="13"/>
      <c r="C98" s="13"/>
      <c r="D98" s="13"/>
      <c r="E98" s="13"/>
      <c r="F98" s="13"/>
      <c r="G98" s="13"/>
      <c r="H98" s="13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>
      <c r="A99" s="18"/>
      <c r="B99" s="13"/>
      <c r="C99" s="13"/>
      <c r="D99" s="13"/>
      <c r="E99" s="13"/>
      <c r="F99" s="13"/>
      <c r="G99" s="13"/>
      <c r="H99" s="13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>
      <c r="A100" s="18"/>
      <c r="B100" s="13"/>
      <c r="C100" s="13"/>
      <c r="D100" s="13"/>
      <c r="E100" s="13"/>
      <c r="F100" s="13"/>
      <c r="G100" s="13"/>
      <c r="H100" s="13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>
      <c r="A101" s="18"/>
      <c r="B101" s="13"/>
      <c r="C101" s="13"/>
      <c r="D101" s="13"/>
      <c r="E101" s="13"/>
      <c r="F101" s="13"/>
      <c r="G101" s="13"/>
      <c r="H101" s="13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>
      <c r="A102" s="18"/>
      <c r="B102" s="13"/>
      <c r="C102" s="13"/>
      <c r="D102" s="13"/>
      <c r="E102" s="13"/>
      <c r="F102" s="13"/>
      <c r="G102" s="13"/>
      <c r="H102" s="13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>
      <c r="A103" s="18"/>
      <c r="B103" s="13"/>
      <c r="C103" s="13"/>
      <c r="D103" s="13"/>
      <c r="E103" s="13"/>
      <c r="F103" s="13"/>
      <c r="G103" s="13"/>
      <c r="H103" s="13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>
      <c r="A104" s="18"/>
      <c r="B104" s="13"/>
      <c r="C104" s="13"/>
      <c r="D104" s="13"/>
      <c r="E104" s="13"/>
      <c r="F104" s="13"/>
      <c r="G104" s="13"/>
      <c r="H104" s="13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>
      <c r="A105" s="18"/>
      <c r="B105" s="13"/>
      <c r="C105" s="13"/>
      <c r="D105" s="13"/>
      <c r="E105" s="13"/>
      <c r="F105" s="13"/>
      <c r="G105" s="13"/>
      <c r="H105" s="13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>
      <c r="A106" s="18"/>
      <c r="B106" s="13"/>
      <c r="C106" s="13"/>
      <c r="D106" s="13"/>
      <c r="E106" s="13"/>
      <c r="F106" s="13"/>
      <c r="G106" s="13"/>
      <c r="H106" s="13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>
      <c r="A107" s="18"/>
      <c r="B107" s="13"/>
      <c r="C107" s="13"/>
      <c r="D107" s="13"/>
      <c r="E107" s="13"/>
      <c r="F107" s="13"/>
      <c r="G107" s="13"/>
      <c r="H107" s="13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>
      <c r="A108" s="18"/>
      <c r="B108" s="13"/>
      <c r="C108" s="13"/>
      <c r="D108" s="13"/>
      <c r="E108" s="13"/>
      <c r="F108" s="13"/>
      <c r="G108" s="13"/>
      <c r="H108" s="13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>
      <c r="A109" s="18"/>
      <c r="B109" s="13"/>
      <c r="C109" s="13"/>
      <c r="D109" s="13"/>
      <c r="E109" s="13"/>
      <c r="F109" s="13"/>
      <c r="G109" s="13"/>
      <c r="H109" s="13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>
      <c r="A110" s="18"/>
      <c r="B110" s="13"/>
      <c r="C110" s="13"/>
      <c r="D110" s="13"/>
      <c r="E110" s="13"/>
      <c r="F110" s="13"/>
      <c r="G110" s="13"/>
      <c r="H110" s="13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>
      <c r="A111" s="18"/>
      <c r="B111" s="13"/>
      <c r="C111" s="13"/>
      <c r="D111" s="13"/>
      <c r="E111" s="13"/>
      <c r="F111" s="13"/>
      <c r="G111" s="13"/>
      <c r="H111" s="13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>
      <c r="A112" s="18"/>
      <c r="B112" s="13"/>
      <c r="C112" s="13"/>
      <c r="D112" s="13"/>
      <c r="E112" s="13"/>
      <c r="F112" s="13"/>
      <c r="G112" s="13"/>
      <c r="H112" s="13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>
      <c r="A113" s="18"/>
      <c r="B113" s="13"/>
      <c r="C113" s="13"/>
      <c r="D113" s="13"/>
      <c r="E113" s="13"/>
      <c r="F113" s="13"/>
      <c r="G113" s="13"/>
      <c r="H113" s="13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>
      <c r="A114" s="18"/>
      <c r="B114" s="13"/>
      <c r="C114" s="13"/>
      <c r="D114" s="13"/>
      <c r="E114" s="13"/>
      <c r="F114" s="13"/>
      <c r="G114" s="13"/>
      <c r="H114" s="13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>
      <c r="A115" s="18"/>
      <c r="B115" s="13"/>
      <c r="C115" s="13"/>
      <c r="D115" s="13"/>
      <c r="E115" s="13"/>
      <c r="F115" s="13"/>
      <c r="G115" s="13"/>
      <c r="H115" s="13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>
      <c r="A116" s="18"/>
      <c r="B116" s="13"/>
      <c r="C116" s="13"/>
      <c r="D116" s="13"/>
      <c r="E116" s="13"/>
      <c r="F116" s="13"/>
      <c r="G116" s="13"/>
      <c r="H116" s="13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>
      <c r="A117" s="18"/>
      <c r="B117" s="13"/>
      <c r="C117" s="13"/>
      <c r="D117" s="13"/>
      <c r="E117" s="13"/>
      <c r="F117" s="13"/>
      <c r="G117" s="13"/>
      <c r="H117" s="13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>
      <c r="A118" s="18"/>
      <c r="B118" s="13"/>
      <c r="C118" s="13"/>
      <c r="D118" s="13"/>
      <c r="E118" s="13"/>
      <c r="F118" s="13"/>
      <c r="G118" s="13"/>
      <c r="H118" s="13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>
      <c r="A119" s="18"/>
      <c r="B119" s="13"/>
      <c r="C119" s="13"/>
      <c r="D119" s="13"/>
      <c r="E119" s="13"/>
      <c r="F119" s="13"/>
      <c r="G119" s="13"/>
      <c r="H119" s="13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>
      <c r="A120" s="18"/>
      <c r="B120" s="13"/>
      <c r="C120" s="13"/>
      <c r="D120" s="13"/>
      <c r="E120" s="13"/>
      <c r="F120" s="13"/>
      <c r="G120" s="13"/>
      <c r="H120" s="13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>
      <c r="A121" s="18"/>
      <c r="B121" s="13"/>
      <c r="C121" s="13"/>
      <c r="D121" s="13"/>
      <c r="E121" s="13"/>
      <c r="F121" s="13"/>
      <c r="G121" s="13"/>
      <c r="H121" s="13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>
      <c r="A122" s="18"/>
      <c r="B122" s="13"/>
      <c r="C122" s="13"/>
      <c r="D122" s="13"/>
      <c r="E122" s="13"/>
      <c r="F122" s="13"/>
      <c r="G122" s="13"/>
      <c r="H122" s="13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>
      <c r="A123" s="18"/>
      <c r="B123" s="13"/>
      <c r="C123" s="13"/>
      <c r="D123" s="13"/>
      <c r="E123" s="13"/>
      <c r="F123" s="13"/>
      <c r="G123" s="13"/>
      <c r="H123" s="13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>
      <c r="A124" s="18"/>
      <c r="B124" s="13"/>
      <c r="C124" s="13"/>
      <c r="D124" s="13"/>
      <c r="E124" s="13"/>
      <c r="F124" s="13"/>
      <c r="G124" s="13"/>
      <c r="H124" s="13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>
      <c r="A125" s="18"/>
      <c r="B125" s="13"/>
      <c r="C125" s="13"/>
      <c r="D125" s="13"/>
      <c r="E125" s="13"/>
      <c r="F125" s="13"/>
      <c r="G125" s="13"/>
      <c r="H125" s="13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>
      <c r="A126" s="18"/>
      <c r="B126" s="13"/>
      <c r="C126" s="13"/>
      <c r="D126" s="13"/>
      <c r="E126" s="13"/>
      <c r="F126" s="13"/>
      <c r="G126" s="13"/>
      <c r="H126" s="13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>
      <c r="A127" s="18"/>
      <c r="B127" s="13"/>
      <c r="C127" s="13"/>
      <c r="D127" s="13"/>
      <c r="E127" s="13"/>
      <c r="F127" s="13"/>
      <c r="G127" s="13"/>
      <c r="H127" s="13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>
      <c r="A128" s="18"/>
      <c r="B128" s="13"/>
      <c r="C128" s="13"/>
      <c r="D128" s="13"/>
      <c r="E128" s="13"/>
      <c r="F128" s="13"/>
      <c r="G128" s="13"/>
      <c r="H128" s="13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106">
      <c r="A129" s="8" t="s">
        <v>59</v>
      </c>
      <c r="B129" s="19"/>
    </row>
    <row r="130" spans="1:106">
      <c r="C130" s="19"/>
      <c r="D130" s="19"/>
      <c r="E130" s="19"/>
      <c r="F130" s="19"/>
      <c r="G130" s="19"/>
      <c r="H130" s="19"/>
      <c r="I130" s="19"/>
    </row>
    <row r="131" spans="1:106">
      <c r="A131" s="8"/>
      <c r="C131" s="20">
        <f>C61-C28</f>
        <v>-1.9921862985938787E-6</v>
      </c>
      <c r="D131" s="20">
        <f>D61-D28</f>
        <v>-1.7823913367465138E-6</v>
      </c>
      <c r="E131" s="20">
        <f t="shared" ref="E131:BP131" si="1">E61-E28</f>
        <v>-2.6919988158624619E-6</v>
      </c>
      <c r="F131" s="20">
        <f t="shared" si="1"/>
        <v>4.922003427054733E-7</v>
      </c>
      <c r="G131" s="20">
        <f t="shared" si="1"/>
        <v>1.5855912351980805E-6</v>
      </c>
      <c r="H131" s="20">
        <f t="shared" si="1"/>
        <v>2.8698195819742978E-7</v>
      </c>
      <c r="I131" s="20">
        <f t="shared" si="1"/>
        <v>9.10476956050843E-8</v>
      </c>
      <c r="J131" s="20">
        <f t="shared" si="1"/>
        <v>1.9955405150540173E-7</v>
      </c>
      <c r="K131" s="20">
        <f t="shared" si="1"/>
        <v>3.8879807107150555E-7</v>
      </c>
      <c r="L131" s="20">
        <f t="shared" si="1"/>
        <v>6.8786903284490108E-8</v>
      </c>
      <c r="M131" s="20">
        <f t="shared" si="1"/>
        <v>-4.5836604840587825E-6</v>
      </c>
      <c r="N131" s="20">
        <f t="shared" si="1"/>
        <v>-5.4012343753129244E-7</v>
      </c>
      <c r="O131" s="20">
        <f t="shared" si="1"/>
        <v>1.0467192623764277E-7</v>
      </c>
      <c r="P131" s="20">
        <f t="shared" si="1"/>
        <v>-9.1131369117647409E-9</v>
      </c>
      <c r="Q131" s="20">
        <f t="shared" si="1"/>
        <v>-3.6903984437230974E-6</v>
      </c>
      <c r="R131" s="20">
        <f t="shared" si="1"/>
        <v>2.5979788915719837E-6</v>
      </c>
      <c r="S131" s="20">
        <f t="shared" si="1"/>
        <v>2.3260508896782994E-7</v>
      </c>
      <c r="T131" s="20">
        <f t="shared" si="1"/>
        <v>-8.3607665146701038E-7</v>
      </c>
      <c r="U131" s="20">
        <f t="shared" si="1"/>
        <v>-2.227581717306748E-6</v>
      </c>
      <c r="V131" s="20">
        <f t="shared" si="1"/>
        <v>-3.5185075830668211E-7</v>
      </c>
      <c r="W131" s="20">
        <f t="shared" si="1"/>
        <v>-2.6157067622989416E-7</v>
      </c>
      <c r="X131" s="20">
        <f t="shared" si="1"/>
        <v>2.7911119104828686E-6</v>
      </c>
      <c r="Y131" s="20">
        <f t="shared" si="1"/>
        <v>1.5722907846793532E-6</v>
      </c>
      <c r="Z131" s="20">
        <f t="shared" si="1"/>
        <v>7.0579335442744195E-7</v>
      </c>
      <c r="AA131" s="20">
        <f t="shared" si="1"/>
        <v>1.9979779608547688E-7</v>
      </c>
      <c r="AB131" s="20">
        <f t="shared" si="1"/>
        <v>-4.0090526454150677E-7</v>
      </c>
      <c r="AC131" s="20">
        <f t="shared" si="1"/>
        <v>-6.89135049469769E-7</v>
      </c>
      <c r="AD131" s="20">
        <f t="shared" si="1"/>
        <v>-6.1457103583961725E-7</v>
      </c>
      <c r="AE131" s="20">
        <f t="shared" si="1"/>
        <v>-5.7456782087683678E-7</v>
      </c>
      <c r="AF131" s="20">
        <f t="shared" si="1"/>
        <v>-1.1785814422182739E-6</v>
      </c>
      <c r="AG131" s="20">
        <f t="shared" si="1"/>
        <v>-9.9879252957180142E-7</v>
      </c>
      <c r="AH131" s="20">
        <f t="shared" si="1"/>
        <v>-1.6173507901839912E-6</v>
      </c>
      <c r="AI131" s="20">
        <f t="shared" si="1"/>
        <v>-1.7190541257150471E-6</v>
      </c>
      <c r="AJ131" s="20">
        <f t="shared" si="1"/>
        <v>-9.9357566796243191E-7</v>
      </c>
      <c r="AK131" s="20">
        <f t="shared" si="1"/>
        <v>-1.4663892216049135E-6</v>
      </c>
      <c r="AL131" s="20">
        <f t="shared" si="1"/>
        <v>-2.148248313460499E-6</v>
      </c>
      <c r="AM131" s="20">
        <f t="shared" si="1"/>
        <v>-1.18556636152789E-6</v>
      </c>
      <c r="AN131" s="20">
        <f t="shared" si="1"/>
        <v>-2.0152147044427693E-6</v>
      </c>
      <c r="AO131" s="20">
        <f t="shared" si="1"/>
        <v>-2.2206586436368525E-6</v>
      </c>
      <c r="AP131" s="20">
        <f t="shared" si="1"/>
        <v>-1.5723126125521958E-6</v>
      </c>
      <c r="AQ131" s="20">
        <f t="shared" si="1"/>
        <v>-1.7147831385955215E-6</v>
      </c>
      <c r="AR131" s="20">
        <f t="shared" si="1"/>
        <v>-1.5238329069688916E-6</v>
      </c>
      <c r="AS131" s="20">
        <f t="shared" si="1"/>
        <v>-1.3778480933979154E-6</v>
      </c>
      <c r="AT131" s="20">
        <f t="shared" si="1"/>
        <v>-5.5254349717870355E-7</v>
      </c>
      <c r="AU131" s="20">
        <f t="shared" si="1"/>
        <v>-7.4182025855407119E-7</v>
      </c>
      <c r="AV131" s="20">
        <f t="shared" si="1"/>
        <v>-8.634597179479897E-7</v>
      </c>
      <c r="AW131" s="20">
        <f t="shared" si="1"/>
        <v>-4.3878389988094568E-7</v>
      </c>
      <c r="AX131" s="20">
        <f t="shared" si="1"/>
        <v>-8.3897612057626247E-7</v>
      </c>
      <c r="AY131" s="20">
        <f t="shared" si="1"/>
        <v>-2.1238010958768427E-6</v>
      </c>
      <c r="AZ131" s="20">
        <f t="shared" si="1"/>
        <v>-9.7094743978232145E-7</v>
      </c>
      <c r="BA131" s="20">
        <f t="shared" si="1"/>
        <v>-4.9597292672842741E-7</v>
      </c>
      <c r="BB131" s="20">
        <f t="shared" si="1"/>
        <v>-1.0542935342527926E-6</v>
      </c>
      <c r="BC131" s="20">
        <f t="shared" si="1"/>
        <v>-1.9979779608547688E-7</v>
      </c>
      <c r="BD131" s="20">
        <f t="shared" si="1"/>
        <v>-1.4243778423406184E-6</v>
      </c>
      <c r="BE131" s="20">
        <f t="shared" si="1"/>
        <v>-1.0724106687121093E-6</v>
      </c>
      <c r="BF131" s="20">
        <f t="shared" si="1"/>
        <v>-3.5836274037137628E-7</v>
      </c>
      <c r="BG131" s="20">
        <f t="shared" si="1"/>
        <v>2.7328496798872948E-7</v>
      </c>
      <c r="BH131" s="20">
        <f t="shared" si="1"/>
        <v>3.0834053177386522E-7</v>
      </c>
      <c r="BI131" s="20">
        <f t="shared" si="1"/>
        <v>-2.100052370224148E-6</v>
      </c>
      <c r="BJ131" s="20">
        <f t="shared" si="1"/>
        <v>3.9231963455677032E-8</v>
      </c>
      <c r="BK131" s="20">
        <f t="shared" si="1"/>
        <v>-1.8833816284313798E-7</v>
      </c>
      <c r="BL131" s="20">
        <f t="shared" si="1"/>
        <v>1.1968950275331736E-8</v>
      </c>
      <c r="BM131" s="20">
        <f t="shared" si="1"/>
        <v>-5.6916178436949849E-7</v>
      </c>
      <c r="BN131" s="20">
        <f t="shared" si="1"/>
        <v>3.016320988535881E-7</v>
      </c>
      <c r="BO131" s="20">
        <f t="shared" si="1"/>
        <v>-1.0193398338742554E-6</v>
      </c>
      <c r="BP131" s="20">
        <f t="shared" si="1"/>
        <v>-1.8116115825250745E-6</v>
      </c>
      <c r="BQ131" s="20">
        <f t="shared" ref="BQ131:CX131" si="2">BQ61-BQ28</f>
        <v>-4.3534964788705111E-7</v>
      </c>
      <c r="BR131" s="20">
        <f t="shared" si="2"/>
        <v>-2.585853508207947E-6</v>
      </c>
      <c r="BS131" s="20">
        <f t="shared" si="2"/>
        <v>-2.2458480088971555E-6</v>
      </c>
      <c r="BT131" s="20">
        <f t="shared" si="2"/>
        <v>-1.6729245544411242E-6</v>
      </c>
      <c r="BU131" s="20">
        <f t="shared" si="2"/>
        <v>-8.931383490562439E-7</v>
      </c>
      <c r="BV131" s="20">
        <f t="shared" si="2"/>
        <v>8.3113263826817274E-8</v>
      </c>
      <c r="BW131" s="20">
        <f t="shared" si="2"/>
        <v>-1.9028739188797772E-6</v>
      </c>
      <c r="BX131" s="20">
        <f t="shared" si="2"/>
        <v>-1.7811398720368743E-6</v>
      </c>
      <c r="BY131" s="20">
        <f t="shared" si="2"/>
        <v>-6.3161132857203484E-7</v>
      </c>
      <c r="BZ131" s="20">
        <f t="shared" si="2"/>
        <v>-1.2353921192698181E-6</v>
      </c>
      <c r="CA131" s="20">
        <f t="shared" si="2"/>
        <v>-1.5319747035391629E-6</v>
      </c>
      <c r="CB131" s="20">
        <f t="shared" si="2"/>
        <v>-2.2063904907554388E-6</v>
      </c>
      <c r="CC131" s="20">
        <f t="shared" si="2"/>
        <v>-4.5044725993648171E-7</v>
      </c>
      <c r="CD131" s="20">
        <f t="shared" si="2"/>
        <v>-3.8652069633826613E-7</v>
      </c>
      <c r="CE131" s="20">
        <f t="shared" si="2"/>
        <v>-1.2850068742409348E-7</v>
      </c>
      <c r="CF131" s="20">
        <f t="shared" si="2"/>
        <v>2.9549119062721729E-7</v>
      </c>
      <c r="CG131" s="20">
        <f t="shared" si="2"/>
        <v>-9.4399001682177186E-7</v>
      </c>
      <c r="CH131" s="20">
        <f t="shared" si="2"/>
        <v>-1.0095973266288638E-6</v>
      </c>
      <c r="CI131" s="20">
        <f t="shared" si="2"/>
        <v>-6.9335510488599539E-7</v>
      </c>
      <c r="CJ131" s="20">
        <f t="shared" si="2"/>
        <v>-2.3119428078643978E-6</v>
      </c>
      <c r="CK131" s="20">
        <f t="shared" si="2"/>
        <v>-1.7989877960644662E-6</v>
      </c>
      <c r="CL131" s="20">
        <f t="shared" si="2"/>
        <v>-1.0983931133523583E-6</v>
      </c>
      <c r="CM131" s="20">
        <f t="shared" si="2"/>
        <v>-1.3608660083264112E-6</v>
      </c>
      <c r="CN131" s="20">
        <f t="shared" si="2"/>
        <v>-7.3130649980157614E-7</v>
      </c>
      <c r="CO131" s="20">
        <f t="shared" si="2"/>
        <v>-8.6711952462792397E-7</v>
      </c>
      <c r="CP131" s="20">
        <f t="shared" si="2"/>
        <v>-8.5976353147998452E-7</v>
      </c>
      <c r="CQ131" s="20">
        <f t="shared" si="2"/>
        <v>-9.8798773251473904E-7</v>
      </c>
      <c r="CR131" s="20">
        <f t="shared" si="2"/>
        <v>-1.2875098036602139E-6</v>
      </c>
      <c r="CS131" s="20">
        <f t="shared" si="2"/>
        <v>-2.1160012693144381E-6</v>
      </c>
      <c r="CT131" s="20">
        <f t="shared" si="2"/>
        <v>-1.5998957678675652E-6</v>
      </c>
      <c r="CU131" s="20">
        <f t="shared" si="2"/>
        <v>-8.8473461801186204E-7</v>
      </c>
      <c r="CV131" s="20">
        <f t="shared" si="2"/>
        <v>-5.8931618696078658E-7</v>
      </c>
      <c r="CW131" s="20">
        <f t="shared" si="2"/>
        <v>-8.517381502315402E-7</v>
      </c>
      <c r="CX131" s="20">
        <f t="shared" si="2"/>
        <v>-7.7299046097323298E-7</v>
      </c>
      <c r="CY131" s="20"/>
      <c r="CZ131" s="20"/>
      <c r="DA131" s="20"/>
      <c r="DB131" s="20"/>
    </row>
    <row r="133" spans="1:106">
      <c r="C133" s="20">
        <f>[2]Sheet1!$S$463/1000000</f>
        <v>25474.471452395435</v>
      </c>
      <c r="D133" s="20">
        <f>[3]Sheet2!$C$433/1000000</f>
        <v>26072.063895684201</v>
      </c>
      <c r="E133" s="20">
        <f>[4]Sheet2!$C$433/1000000</f>
        <v>26415.344452919999</v>
      </c>
      <c r="F133" s="20">
        <f>[5]Sheet2!$C$433/1000000</f>
        <v>26856.4152350242</v>
      </c>
      <c r="G133" s="20">
        <f>[6]Sheet2!$C$433/1000000</f>
        <v>27494.964101177593</v>
      </c>
      <c r="H133" s="20">
        <f>[7]Sheet2!$C$433/1000000</f>
        <v>27955.940532792596</v>
      </c>
      <c r="I133" s="20">
        <f>[8]Sheet2!$C$433/1000000</f>
        <v>28194.361602293327</v>
      </c>
      <c r="J133" s="20">
        <f>[9]Sheet2!$C$433/1000000</f>
        <v>28336.892915349788</v>
      </c>
      <c r="K133" s="20">
        <f>[10]Sheet2!$C$433/1000000</f>
        <v>28563.364929485931</v>
      </c>
      <c r="L133" s="20">
        <f>[11]Sheet2!$C$433/1000000</f>
        <v>28740.361376723944</v>
      </c>
      <c r="M133" s="20">
        <f>[12]Sheet2!$C$433/1000000</f>
        <v>29096.352207255881</v>
      </c>
      <c r="N133" s="20">
        <f>[13]Sheet2!$C$433/1000000</f>
        <v>29423.313250309962</v>
      </c>
      <c r="O133" s="20">
        <f>[14]Sheet2!$C$433/1000000</f>
        <v>29904.420293369949</v>
      </c>
      <c r="P133" s="20">
        <f>[15]Sheet2!$C$433/1000000</f>
        <v>30192.423819521264</v>
      </c>
      <c r="Q133" s="20">
        <f>[16]Sheet2!$C$433/1000000</f>
        <v>30534.515536923256</v>
      </c>
      <c r="R133" s="20">
        <f>[17]Sheet2!$C$433/1000000</f>
        <v>30645.306166036935</v>
      </c>
      <c r="S133" s="20">
        <f>[18]Sheet2!$C$433/1000000</f>
        <v>30723.1428050094</v>
      </c>
      <c r="T133" s="20">
        <f>[19]Sheet2!$C$433/1000000</f>
        <v>30582.685570265083</v>
      </c>
      <c r="U133" s="20">
        <f>[20]Sheet2!$C$433/1000000</f>
        <v>31026.051213552906</v>
      </c>
      <c r="V133" s="20">
        <f>[21]Sheet2!$C$433/1000000</f>
        <v>31204.967849636963</v>
      </c>
      <c r="W133" s="20">
        <f>[22]Sheet2!$C$433/1000000</f>
        <v>31436.78875257288</v>
      </c>
      <c r="X133" s="20">
        <f>[23]Sheet2!$C$433/1000000</f>
        <v>31766.227604989108</v>
      </c>
      <c r="Y133" s="20">
        <f>[24]Sheet2!$C$433/1000000</f>
        <v>32105.986535472326</v>
      </c>
      <c r="Z133" s="20">
        <f>[25]Sheet2!$C$433/1000000</f>
        <v>32381.205792838249</v>
      </c>
      <c r="AA133" s="20">
        <f>[26]Sheet2!$C$433/1000000</f>
        <v>32750.688683894692</v>
      </c>
      <c r="AB133" s="20">
        <f>[27]Sheet2!$C$433/1000000</f>
        <v>33028.065470894588</v>
      </c>
      <c r="AC133" s="20">
        <f>[28]Sheet2!$C$433/1000000</f>
        <v>33597.285546806248</v>
      </c>
      <c r="AD133" s="20">
        <f>[29]Sheet2!$C$433/1000000</f>
        <v>33479.612832110332</v>
      </c>
      <c r="AE133" s="20">
        <f>[30]Sheet2!$C$433/1000000</f>
        <v>33528.234725332208</v>
      </c>
      <c r="AF133" s="20">
        <f>[31]Sheet2!$C$433/1000000</f>
        <v>33945.252423109217</v>
      </c>
      <c r="AG133" s="20">
        <f>[32]Sheet2!$C$433/1000000</f>
        <v>34531.168337755749</v>
      </c>
      <c r="AH133" s="20">
        <f>[33]Sheet2!$C$433/1000000</f>
        <v>35377.395748930103</v>
      </c>
      <c r="AI133" s="20">
        <f>[34]Sheet2!$C$433/1000000</f>
        <v>35546.314184447801</v>
      </c>
    </row>
  </sheetData>
  <mergeCells count="8">
    <mergeCell ref="BI3:BJ3"/>
    <mergeCell ref="BP3:BQ3"/>
    <mergeCell ref="AN3:AO3"/>
    <mergeCell ref="AQ3:AR3"/>
    <mergeCell ref="AS3:AT3"/>
    <mergeCell ref="AU3:AV3"/>
    <mergeCell ref="AZ3:BA3"/>
    <mergeCell ref="BB3:BC3"/>
  </mergeCells>
  <printOptions horizontalCentered="1" verticalCentered="1"/>
  <pageMargins left="0" right="0" top="0" bottom="0" header="0" footer="0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2014-06-06T09:30:05Z</cp:lastPrinted>
  <dcterms:created xsi:type="dcterms:W3CDTF">2014-06-02T12:56:55Z</dcterms:created>
  <dcterms:modified xsi:type="dcterms:W3CDTF">2014-06-10T09:22:43Z</dcterms:modified>
</cp:coreProperties>
</file>