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'10'!$A$1:$DE$69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CX68" i="1" l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<sst xmlns="http://schemas.openxmlformats.org/spreadsheetml/2006/main" count="71" uniqueCount="63">
  <si>
    <t xml:space="preserve"> 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</si>
  <si>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</si>
  <si>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</si>
  <si>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</si>
  <si>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</si>
  <si>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</si>
  <si>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</si>
  <si>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</si>
  <si>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</si>
  <si>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</si>
  <si>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</si>
  <si>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</si>
  <si>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</si>
  <si>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</si>
  <si>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</si>
  <si>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</si>
  <si>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</si>
  <si>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</si>
  <si>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</si>
  <si>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</si>
  <si>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</si>
  <si>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</si>
  <si>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</si>
  <si>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</si>
  <si>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</si>
  <si>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</si>
  <si>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</si>
  <si>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</si>
  <si>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</si>
  <si>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</si>
  <si>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</si>
  <si>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Mar-09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</si>
  <si>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</si>
  <si>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</si>
  <si>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</si>
  <si>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</si>
  <si>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</si>
  <si>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</si>
  <si>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</si>
  <si>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</si>
  <si>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</si>
  <si>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</si>
  <si>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</si>
  <si>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</si>
  <si>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</si>
  <si>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</si>
  <si>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</si>
  <si>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</si>
  <si>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</si>
  <si>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</si>
  <si>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</si>
  <si>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</si>
  <si>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</si>
  <si>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</si>
  <si>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</si>
  <si>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</si>
  <si>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</si>
  <si>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</si>
  <si>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</si>
  <si>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r>
      <t xml:space="preserve"># </t>
    </r>
    <r>
      <rPr>
        <i/>
        <sz val="11"/>
        <color indexed="8"/>
        <rFont val="Times New Roman"/>
        <family val="1"/>
      </rPr>
      <t>Figures for November 2005 through May 2006 have been revised upwards following reclassification of data by one bank.</t>
    </r>
  </si>
  <si>
    <r>
      <t>*</t>
    </r>
    <r>
      <rPr>
        <i/>
        <sz val="11"/>
        <rFont val="Times New Roman"/>
        <family val="1"/>
      </rPr>
      <t xml:space="preserve"> Other Depository Corporations consist of Banks holding a Banking Licence and institutions other than banks which are licensed to transact deposit-taking business in Mauritius.</t>
    </r>
  </si>
  <si>
    <t>Source: Statistics Division.</t>
  </si>
  <si>
    <t>Table 10: Sectoral Balance Sheet of Other Depository Corporations*: April 2013 - April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</si>
</sst>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"/>
    <numFmt numFmtId="171" formatCode="0.0%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i/>
      <vertAlign val="superscript"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vertAlign val="superscript"/>
      <sz val="11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72" fontId="19" fillId="0" borderId="0">
      <alignment horizontal="left"/>
    </xf>
    <xf numFmtId="172" fontId="19" fillId="0" borderId="0">
      <alignment horizontal="left"/>
    </xf>
    <xf numFmtId="172" fontId="19" fillId="0" borderId="0">
      <alignment horizontal="left"/>
    </xf>
    <xf numFmtId="172" fontId="19" fillId="0" borderId="0">
      <alignment horizontal="left"/>
    </xf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1" fillId="0" borderId="0"/>
    <xf numFmtId="0" fontId="13" fillId="0" borderId="0"/>
    <xf numFmtId="0" fontId="13" fillId="0" borderId="0"/>
    <xf numFmtId="17" fontId="22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7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3" borderId="0"/>
    <xf numFmtId="0" fontId="28" fillId="13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1" fillId="14" borderId="0"/>
    <xf numFmtId="0" fontId="31" fillId="14" borderId="0"/>
    <xf numFmtId="0" fontId="34" fillId="14" borderId="0"/>
    <xf numFmtId="0" fontId="34" fillId="14" borderId="0"/>
    <xf numFmtId="0" fontId="6" fillId="11" borderId="0"/>
    <xf numFmtId="0" fontId="6" fillId="11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6" borderId="0" applyNumberFormat="0" applyBorder="0" applyAlignment="0" applyProtection="0"/>
    <xf numFmtId="0" fontId="48" fillId="13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186" fontId="34" fillId="0" borderId="0">
      <alignment horizontal="center"/>
    </xf>
    <xf numFmtId="0" fontId="1" fillId="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32" borderId="0" applyNumberFormat="0" applyBorder="0" applyAlignment="0" applyProtection="0"/>
    <xf numFmtId="0" fontId="48" fillId="27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15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5" fillId="7" borderId="0" applyNumberFormat="0" applyBorder="0" applyAlignment="0" applyProtection="0"/>
    <xf numFmtId="0" fontId="49" fillId="39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1" fontId="19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0" borderId="23"/>
    <xf numFmtId="187" fontId="52" fillId="51" borderId="24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25">
      <alignment horizontal="center"/>
    </xf>
    <xf numFmtId="0" fontId="55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8" borderId="0" applyNumberFormat="0" applyBorder="0" applyAlignment="0" applyProtection="0"/>
    <xf numFmtId="0" fontId="57" fillId="52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4" borderId="0"/>
    <xf numFmtId="0" fontId="6" fillId="53" borderId="0" applyNumberFormat="0" applyFont="0" applyBorder="0" applyAlignment="0" applyProtection="0"/>
    <xf numFmtId="188" fontId="1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4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6" applyNumberFormat="0" applyFill="0" applyAlignment="0" applyProtection="0"/>
    <xf numFmtId="0" fontId="63" fillId="0" borderId="0" applyNumberFormat="0" applyFill="0" applyBorder="0" applyAlignment="0">
      <alignment horizontal="left"/>
    </xf>
    <xf numFmtId="189" fontId="13" fillId="0" borderId="0">
      <alignment horizontal="center"/>
    </xf>
    <xf numFmtId="15" fontId="65" fillId="0" borderId="0" applyNumberFormat="0">
      <alignment horizontal="center"/>
    </xf>
    <xf numFmtId="164" fontId="66" fillId="0" borderId="27" applyAlignment="0" applyProtection="0"/>
    <xf numFmtId="0" fontId="67" fillId="0" borderId="28" applyNumberFormat="0" applyFont="0" applyFill="0" applyAlignment="0" applyProtection="0"/>
    <xf numFmtId="190" fontId="6" fillId="0" borderId="29" applyNumberFormat="0" applyFill="0" applyAlignment="0" applyProtection="0"/>
    <xf numFmtId="0" fontId="18" fillId="0" borderId="26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27" applyNumberFormat="0" applyFont="0" applyFill="0" applyAlignment="0" applyProtection="0"/>
    <xf numFmtId="164" fontId="66" fillId="0" borderId="27" applyAlignment="0" applyProtection="0"/>
    <xf numFmtId="0" fontId="46" fillId="0" borderId="0" applyFont="0" applyFill="0" applyBorder="0" applyAlignment="0" applyProtection="0"/>
    <xf numFmtId="191" fontId="68" fillId="55" borderId="0"/>
    <xf numFmtId="192" fontId="20" fillId="0" borderId="0" applyFill="0" applyBorder="0" applyAlignment="0"/>
    <xf numFmtId="193" fontId="24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7" fontId="24" fillId="0" borderId="0" applyFill="0" applyBorder="0" applyAlignment="0"/>
    <xf numFmtId="198" fontId="24" fillId="0" borderId="0" applyFill="0" applyBorder="0" applyAlignment="0"/>
    <xf numFmtId="193" fontId="24" fillId="0" borderId="0" applyFill="0" applyBorder="0" applyAlignment="0"/>
    <xf numFmtId="0" fontId="69" fillId="56" borderId="32" applyNumberFormat="0" applyAlignment="0" applyProtection="0"/>
    <xf numFmtId="0" fontId="69" fillId="57" borderId="32" applyNumberFormat="0" applyAlignment="0" applyProtection="0"/>
    <xf numFmtId="0" fontId="70" fillId="0" borderId="0">
      <alignment wrapText="1"/>
    </xf>
    <xf numFmtId="0" fontId="71" fillId="58" borderId="33" applyNumberFormat="0" applyAlignment="0" applyProtection="0"/>
    <xf numFmtId="0" fontId="71" fillId="59" borderId="33" applyNumberFormat="0" applyAlignment="0" applyProtection="0"/>
    <xf numFmtId="3" fontId="72" fillId="51" borderId="25" applyFont="0" applyFill="0" applyProtection="0">
      <alignment horizontal="right"/>
    </xf>
    <xf numFmtId="0" fontId="3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3" fillId="0" borderId="34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77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9" fillId="0" borderId="0" applyFont="0" applyFill="0" applyBorder="0" applyAlignment="0" applyProtection="0"/>
    <xf numFmtId="4" fontId="23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23" fillId="0" borderId="0"/>
    <xf numFmtId="0" fontId="81" fillId="60" borderId="0" applyBorder="0">
      <alignment horizontal="left"/>
    </xf>
    <xf numFmtId="0" fontId="82" fillId="61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0" fontId="10" fillId="0" borderId="0" applyFill="0" applyBorder="0">
      <alignment horizontal="left"/>
    </xf>
    <xf numFmtId="0" fontId="6" fillId="0" borderId="0"/>
    <xf numFmtId="0" fontId="83" fillId="62" borderId="0"/>
    <xf numFmtId="10" fontId="6" fillId="0" borderId="0"/>
    <xf numFmtId="0" fontId="84" fillId="0" borderId="0" applyNumberFormat="0" applyAlignment="0">
      <alignment horizontal="left"/>
    </xf>
    <xf numFmtId="202" fontId="85" fillId="0" borderId="0"/>
    <xf numFmtId="0" fontId="23" fillId="0" borderId="34"/>
    <xf numFmtId="203" fontId="86" fillId="0" borderId="0"/>
    <xf numFmtId="193" fontId="6" fillId="0" borderId="0" applyFont="0" applyFill="0" applyBorder="0" applyAlignment="0" applyProtection="0"/>
    <xf numFmtId="165" fontId="87" fillId="0" borderId="35">
      <protection locked="0"/>
    </xf>
    <xf numFmtId="0" fontId="73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9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8" fillId="0" borderId="3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3" borderId="0" applyNumberFormat="0" applyBorder="0" applyAlignment="0">
      <alignment horizontal="center"/>
    </xf>
    <xf numFmtId="0" fontId="89" fillId="64" borderId="0" applyNumberFormat="0" applyBorder="0" applyAlignment="0"/>
    <xf numFmtId="0" fontId="90" fillId="64" borderId="0">
      <alignment horizontal="centerContinuous"/>
    </xf>
    <xf numFmtId="202" fontId="58" fillId="0" borderId="0">
      <protection locked="0"/>
    </xf>
    <xf numFmtId="202" fontId="58" fillId="0" borderId="0">
      <alignment horizontal="center"/>
      <protection locked="0"/>
    </xf>
    <xf numFmtId="14" fontId="91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1" fillId="0" borderId="0"/>
    <xf numFmtId="208" fontId="13" fillId="0" borderId="0"/>
    <xf numFmtId="14" fontId="6" fillId="0" borderId="0"/>
    <xf numFmtId="38" fontId="19" fillId="0" borderId="37">
      <alignment vertical="center"/>
    </xf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92" fillId="0" borderId="0">
      <protection locked="0"/>
    </xf>
    <xf numFmtId="209" fontId="6" fillId="0" borderId="0"/>
    <xf numFmtId="0" fontId="73" fillId="0" borderId="38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197" fontId="50" fillId="0" borderId="0" applyFill="0" applyBorder="0" applyAlignment="0"/>
    <xf numFmtId="193" fontId="50" fillId="0" borderId="0" applyFill="0" applyBorder="0" applyAlignment="0"/>
    <xf numFmtId="197" fontId="50" fillId="0" borderId="0" applyFill="0" applyBorder="0" applyAlignment="0"/>
    <xf numFmtId="198" fontId="50" fillId="0" borderId="0" applyFill="0" applyBorder="0" applyAlignment="0"/>
    <xf numFmtId="193" fontId="50" fillId="0" borderId="0" applyFill="0" applyBorder="0" applyAlignment="0"/>
    <xf numFmtId="0" fontId="94" fillId="0" borderId="0" applyNumberFormat="0" applyAlignment="0">
      <alignment horizontal="left"/>
    </xf>
    <xf numFmtId="0" fontId="83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5" fillId="0" borderId="0"/>
    <xf numFmtId="0" fontId="9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7" fontId="6" fillId="0" borderId="0"/>
    <xf numFmtId="213" fontId="6" fillId="0" borderId="0"/>
    <xf numFmtId="0" fontId="6" fillId="0" borderId="0"/>
    <xf numFmtId="0" fontId="44" fillId="0" borderId="39" applyNumberFormat="0" applyFill="0" applyBorder="0" applyAlignment="0"/>
    <xf numFmtId="0" fontId="92" fillId="0" borderId="0">
      <protection locked="0"/>
    </xf>
    <xf numFmtId="0" fontId="92" fillId="0" borderId="0">
      <protection locked="0"/>
    </xf>
    <xf numFmtId="164" fontId="97" fillId="0" borderId="0" applyBorder="0">
      <alignment horizontal="right"/>
    </xf>
    <xf numFmtId="187" fontId="13" fillId="0" borderId="0"/>
    <xf numFmtId="2" fontId="98" fillId="0" borderId="0" applyFont="0" applyFill="0" applyBorder="0" applyAlignment="0" applyProtection="0"/>
    <xf numFmtId="0" fontId="99" fillId="0" borderId="0" applyFill="0" applyBorder="0" applyProtection="0">
      <alignment horizontal="left"/>
    </xf>
    <xf numFmtId="0" fontId="100" fillId="0" borderId="0">
      <alignment horizontal="left"/>
    </xf>
    <xf numFmtId="0" fontId="67" fillId="0" borderId="0" applyFill="0" applyBorder="0" applyProtection="0">
      <alignment horizontal="left"/>
    </xf>
    <xf numFmtId="0" fontId="6" fillId="14" borderId="0" applyFont="0" applyAlignment="0"/>
    <xf numFmtId="214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3" fillId="62" borderId="0">
      <alignment horizontal="left"/>
    </xf>
    <xf numFmtId="0" fontId="23" fillId="0" borderId="0" applyFont="0" applyFill="0" applyBorder="0" applyAlignment="0" applyProtection="0"/>
    <xf numFmtId="170" fontId="101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2" fillId="20" borderId="0" applyNumberFormat="0" applyBorder="0" applyAlignment="0" applyProtection="0"/>
    <xf numFmtId="0" fontId="103" fillId="0" borderId="0" applyFont="0" applyFill="0" applyBorder="0" applyAlignment="0">
      <alignment horizontal="left"/>
    </xf>
    <xf numFmtId="38" fontId="104" fillId="65" borderId="0" applyNumberFormat="0" applyBorder="0" applyAlignment="0" applyProtection="0"/>
    <xf numFmtId="0" fontId="63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3" fillId="65" borderId="41"/>
    <xf numFmtId="0" fontId="6" fillId="66" borderId="36" applyNumberFormat="0" applyFont="0" applyBorder="0" applyAlignment="0"/>
    <xf numFmtId="216" fontId="105" fillId="60" borderId="0" applyBorder="0" applyAlignment="0"/>
    <xf numFmtId="0" fontId="73" fillId="0" borderId="0" applyFont="0" applyFill="0" applyBorder="0" applyAlignment="0" applyProtection="0">
      <alignment horizontal="right"/>
    </xf>
    <xf numFmtId="0" fontId="106" fillId="0" borderId="0" applyProtection="0">
      <alignment horizontal="right"/>
    </xf>
    <xf numFmtId="187" fontId="107" fillId="65" borderId="42" applyBorder="0">
      <alignment horizontal="left" vertical="center" indent="1"/>
    </xf>
    <xf numFmtId="187" fontId="108" fillId="60" borderId="30" applyBorder="0" applyAlignment="0">
      <alignment horizontal="left" vertical="center" indent="1"/>
    </xf>
    <xf numFmtId="0" fontId="109" fillId="0" borderId="43" applyNumberFormat="0" applyAlignment="0" applyProtection="0">
      <alignment horizontal="left" vertical="center"/>
    </xf>
    <xf numFmtId="0" fontId="109" fillId="0" borderId="40">
      <alignment horizontal="left" vertical="center"/>
    </xf>
    <xf numFmtId="0" fontId="107" fillId="0" borderId="28" applyNumberFormat="0" applyFill="0">
      <alignment horizontal="centerContinuous" vertical="top"/>
    </xf>
    <xf numFmtId="0" fontId="110" fillId="51" borderId="44" applyNumberFormat="0" applyBorder="0">
      <alignment horizontal="left" vertical="center" indent="1"/>
    </xf>
    <xf numFmtId="0" fontId="111" fillId="57" borderId="25">
      <alignment horizontal="centerContinuous"/>
    </xf>
    <xf numFmtId="0" fontId="112" fillId="0" borderId="45" applyNumberFormat="0" applyFill="0" applyAlignment="0" applyProtection="0"/>
    <xf numFmtId="0" fontId="113" fillId="0" borderId="2" applyNumberFormat="0" applyFill="0" applyAlignment="0" applyProtection="0"/>
    <xf numFmtId="0" fontId="114" fillId="0" borderId="46" applyNumberFormat="0" applyFill="0" applyAlignment="0" applyProtection="0"/>
    <xf numFmtId="0" fontId="114" fillId="0" borderId="0" applyNumberFormat="0" applyFill="0" applyBorder="0" applyAlignment="0" applyProtection="0"/>
    <xf numFmtId="0" fontId="115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3" fillId="0" borderId="0"/>
    <xf numFmtId="0" fontId="116" fillId="0" borderId="0" applyNumberFormat="0" applyFill="0" applyBorder="0" applyAlignment="0" applyProtection="0">
      <alignment vertical="top"/>
      <protection locked="0"/>
    </xf>
    <xf numFmtId="217" fontId="117" fillId="51" borderId="0" applyNumberFormat="0" applyFont="0" applyBorder="0" applyAlignment="0" applyProtection="0">
      <alignment horizontal="left" indent="1"/>
      <protection hidden="1"/>
    </xf>
    <xf numFmtId="10" fontId="104" fillId="68" borderId="25" applyNumberFormat="0" applyBorder="0" applyAlignment="0" applyProtection="0"/>
    <xf numFmtId="0" fontId="118" fillId="25" borderId="32" applyNumberFormat="0" applyAlignment="0" applyProtection="0"/>
    <xf numFmtId="0" fontId="118" fillId="26" borderId="32" applyNumberFormat="0" applyAlignment="0" applyProtection="0"/>
    <xf numFmtId="3" fontId="6" fillId="69" borderId="25" applyFont="0">
      <alignment horizontal="right"/>
      <protection locked="0"/>
    </xf>
    <xf numFmtId="218" fontId="6" fillId="0" borderId="0"/>
    <xf numFmtId="0" fontId="119" fillId="0" borderId="0"/>
    <xf numFmtId="0" fontId="103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20" fillId="0" borderId="0"/>
    <xf numFmtId="38" fontId="121" fillId="0" borderId="0"/>
    <xf numFmtId="38" fontId="122" fillId="0" borderId="0"/>
    <xf numFmtId="38" fontId="123" fillId="0" borderId="0"/>
    <xf numFmtId="0" fontId="8" fillId="0" borderId="0"/>
    <xf numFmtId="0" fontId="8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164" fontId="97" fillId="0" borderId="40">
      <alignment horizontal="right"/>
    </xf>
    <xf numFmtId="0" fontId="116" fillId="0" borderId="0" applyNumberFormat="0" applyFill="0" applyBorder="0" applyAlignment="0" applyProtection="0">
      <alignment vertical="top"/>
      <protection locked="0"/>
    </xf>
    <xf numFmtId="189" fontId="13" fillId="0" borderId="26">
      <alignment horizontal="right"/>
    </xf>
    <xf numFmtId="189" fontId="13" fillId="0" borderId="0">
      <alignment horizontal="right"/>
    </xf>
    <xf numFmtId="189" fontId="13" fillId="0" borderId="0">
      <alignment horizontal="left"/>
    </xf>
    <xf numFmtId="197" fontId="126" fillId="0" borderId="0" applyFill="0" applyBorder="0" applyAlignment="0"/>
    <xf numFmtId="193" fontId="126" fillId="0" borderId="0" applyFill="0" applyBorder="0" applyAlignment="0"/>
    <xf numFmtId="197" fontId="126" fillId="0" borderId="0" applyFill="0" applyBorder="0" applyAlignment="0"/>
    <xf numFmtId="198" fontId="126" fillId="0" borderId="0" applyFill="0" applyBorder="0" applyAlignment="0"/>
    <xf numFmtId="193" fontId="126" fillId="0" borderId="0" applyFill="0" applyBorder="0" applyAlignment="0"/>
    <xf numFmtId="0" fontId="127" fillId="0" borderId="47" applyNumberFormat="0" applyFill="0" applyAlignment="0" applyProtection="0"/>
    <xf numFmtId="169" fontId="109" fillId="65" borderId="0" applyNumberFormat="0" applyFont="0" applyBorder="0" applyAlignment="0"/>
    <xf numFmtId="0" fontId="6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1" fillId="65" borderId="0"/>
    <xf numFmtId="0" fontId="31" fillId="0" borderId="0"/>
    <xf numFmtId="0" fontId="132" fillId="0" borderId="48">
      <alignment horizontal="left"/>
    </xf>
    <xf numFmtId="0" fontId="24" fillId="0" borderId="49">
      <alignment horizontal="center"/>
    </xf>
    <xf numFmtId="0" fontId="31" fillId="65" borderId="0"/>
    <xf numFmtId="37" fontId="97" fillId="0" borderId="0" applyBorder="0">
      <alignment horizontal="right"/>
    </xf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8" fillId="0" borderId="0" applyFont="0" applyFill="0" applyBorder="0" applyAlignment="0" applyProtection="0"/>
    <xf numFmtId="0" fontId="83" fillId="62" borderId="0">
      <alignment horizontal="left"/>
    </xf>
    <xf numFmtId="10" fontId="19" fillId="70" borderId="36" applyBorder="0">
      <alignment horizontal="center"/>
      <protection locked="0"/>
    </xf>
    <xf numFmtId="221" fontId="133" fillId="0" borderId="0" applyFont="0" applyFill="0" applyBorder="0" applyAlignment="0" applyProtection="0"/>
    <xf numFmtId="222" fontId="133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92" fillId="0" borderId="0">
      <protection locked="0"/>
    </xf>
    <xf numFmtId="38" fontId="24" fillId="14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50" applyNumberFormat="0" applyFont="0" applyFill="0" applyAlignment="0" applyProtection="0">
      <alignment horizontal="center"/>
    </xf>
    <xf numFmtId="37" fontId="136" fillId="0" borderId="0"/>
    <xf numFmtId="0" fontId="63" fillId="14" borderId="0" applyNumberFormat="0" applyFont="0" applyFill="0" applyBorder="0" applyAlignment="0"/>
    <xf numFmtId="10" fontId="24" fillId="14" borderId="0"/>
    <xf numFmtId="1" fontId="19" fillId="0" borderId="0">
      <alignment horizontal="left"/>
    </xf>
    <xf numFmtId="0" fontId="137" fillId="65" borderId="0">
      <alignment horizontal="right"/>
    </xf>
    <xf numFmtId="0" fontId="138" fillId="0" borderId="0"/>
    <xf numFmtId="0" fontId="6" fillId="0" borderId="0"/>
    <xf numFmtId="226" fontId="139" fillId="0" borderId="0"/>
    <xf numFmtId="0" fontId="138" fillId="0" borderId="5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40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40" fillId="0" borderId="0"/>
    <xf numFmtId="39" fontId="140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9" fillId="0" borderId="0"/>
    <xf numFmtId="0" fontId="141" fillId="0" borderId="0"/>
    <xf numFmtId="39" fontId="140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40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9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1" borderId="5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72" borderId="5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2" fillId="0" borderId="53"/>
    <xf numFmtId="37" fontId="6" fillId="0" borderId="0"/>
    <xf numFmtId="227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8" fontId="143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4" fillId="0" borderId="54">
      <alignment horizontal="left" wrapText="1" indent="1"/>
    </xf>
    <xf numFmtId="0" fontId="143" fillId="0" borderId="38"/>
    <xf numFmtId="3" fontId="6" fillId="73" borderId="25">
      <alignment horizontal="right"/>
      <protection locked="0"/>
    </xf>
    <xf numFmtId="0" fontId="145" fillId="56" borderId="55" applyNumberFormat="0" applyAlignment="0" applyProtection="0"/>
    <xf numFmtId="0" fontId="145" fillId="57" borderId="5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31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1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3" fillId="0" borderId="0">
      <alignment horizontal="center" wrapText="1"/>
    </xf>
    <xf numFmtId="10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7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6" fillId="0" borderId="0"/>
    <xf numFmtId="9" fontId="19" fillId="0" borderId="57" applyNumberFormat="0" applyBorder="0"/>
    <xf numFmtId="0" fontId="92" fillId="0" borderId="0">
      <protection locked="0"/>
    </xf>
    <xf numFmtId="197" fontId="72" fillId="0" borderId="0" applyFill="0" applyBorder="0" applyAlignment="0"/>
    <xf numFmtId="193" fontId="72" fillId="0" borderId="0" applyFill="0" applyBorder="0" applyAlignment="0"/>
    <xf numFmtId="197" fontId="72" fillId="0" borderId="0" applyFill="0" applyBorder="0" applyAlignment="0"/>
    <xf numFmtId="198" fontId="72" fillId="0" borderId="0" applyFill="0" applyBorder="0" applyAlignment="0"/>
    <xf numFmtId="193" fontId="72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6" fillId="14" borderId="0" applyNumberFormat="0" applyBorder="0"/>
    <xf numFmtId="0" fontId="19" fillId="0" borderId="0" applyNumberFormat="0" applyFont="0" applyFill="0" applyBorder="0" applyAlignment="0" applyProtection="0">
      <alignment horizontal="left"/>
    </xf>
    <xf numFmtId="4" fontId="19" fillId="0" borderId="0" applyFont="0" applyFill="0" applyBorder="0" applyAlignment="0" applyProtection="0"/>
    <xf numFmtId="0" fontId="66" fillId="0" borderId="28">
      <alignment horizontal="center"/>
    </xf>
    <xf numFmtId="0" fontId="13" fillId="0" borderId="0">
      <alignment vertical="top"/>
    </xf>
    <xf numFmtId="231" fontId="13" fillId="0" borderId="0">
      <alignment vertical="top"/>
    </xf>
    <xf numFmtId="231" fontId="13" fillId="0" borderId="0">
      <alignment vertical="top"/>
    </xf>
    <xf numFmtId="231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60" fillId="0" borderId="0"/>
    <xf numFmtId="3" fontId="161" fillId="0" borderId="58">
      <alignment horizontal="center"/>
      <protection locked="0"/>
    </xf>
    <xf numFmtId="0" fontId="105" fillId="60" borderId="0"/>
    <xf numFmtId="2" fontId="162" fillId="0" borderId="0">
      <alignment horizontal="left"/>
    </xf>
    <xf numFmtId="232" fontId="163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6" fillId="0" borderId="0"/>
    <xf numFmtId="189" fontId="13" fillId="0" borderId="0">
      <alignment horizontal="center"/>
    </xf>
    <xf numFmtId="0" fontId="105" fillId="75" borderId="25"/>
    <xf numFmtId="4" fontId="168" fillId="76" borderId="74" applyNumberFormat="0" applyProtection="0">
      <alignment vertical="center"/>
    </xf>
    <xf numFmtId="4" fontId="168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70" fillId="76" borderId="74" applyNumberFormat="0" applyProtection="0">
      <alignment horizontal="left" vertical="center" indent="1"/>
    </xf>
    <xf numFmtId="4" fontId="170" fillId="76" borderId="74" applyNumberFormat="0" applyProtection="0">
      <alignment horizontal="left" vertical="center" indent="1"/>
    </xf>
    <xf numFmtId="0" fontId="59" fillId="76" borderId="74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74" applyNumberFormat="0" applyProtection="0">
      <alignment horizontal="right" vertical="center"/>
    </xf>
    <xf numFmtId="4" fontId="170" fillId="78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68" fillId="84" borderId="75" applyNumberFormat="0" applyProtection="0">
      <alignment horizontal="left" vertical="center" indent="1"/>
    </xf>
    <xf numFmtId="4" fontId="168" fillId="84" borderId="75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74" applyNumberFormat="0" applyProtection="0">
      <alignment horizontal="right" vertical="center"/>
    </xf>
    <xf numFmtId="4" fontId="170" fillId="50" borderId="74" applyNumberFormat="0" applyProtection="0">
      <alignment horizontal="right" vertical="center"/>
    </xf>
    <xf numFmtId="4" fontId="24" fillId="50" borderId="0" applyNumberFormat="0" applyProtection="0">
      <alignment horizontal="left" vertical="center" indent="1"/>
    </xf>
    <xf numFmtId="4" fontId="24" fillId="50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70" fillId="85" borderId="74" applyNumberFormat="0" applyProtection="0">
      <alignment vertical="center"/>
    </xf>
    <xf numFmtId="4" fontId="170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68" fillId="50" borderId="76" applyNumberFormat="0" applyProtection="0">
      <alignment horizontal="left" vertical="center" indent="1"/>
    </xf>
    <xf numFmtId="4" fontId="168" fillId="50" borderId="76" applyNumberFormat="0" applyProtection="0">
      <alignment horizontal="left" vertical="center" indent="1"/>
    </xf>
    <xf numFmtId="0" fontId="24" fillId="68" borderId="74" applyNumberFormat="0" applyProtection="0">
      <alignment horizontal="left" vertical="top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68" fillId="50" borderId="74" applyNumberFormat="0" applyProtection="0">
      <alignment horizontal="left" vertical="center" indent="1"/>
    </xf>
    <xf numFmtId="4" fontId="168" fillId="50" borderId="74" applyNumberFormat="0" applyProtection="0">
      <alignment horizontal="left" vertical="center" indent="1"/>
    </xf>
    <xf numFmtId="0" fontId="24" fillId="74" borderId="74" applyNumberFormat="0" applyProtection="0">
      <alignment horizontal="left" vertical="top" indent="1"/>
    </xf>
    <xf numFmtId="4" fontId="172" fillId="74" borderId="76" applyNumberFormat="0" applyProtection="0">
      <alignment horizontal="left" vertical="center" indent="1"/>
    </xf>
    <xf numFmtId="4" fontId="172" fillId="74" borderId="76" applyNumberFormat="0" applyProtection="0">
      <alignment horizontal="left" vertical="center" indent="1"/>
    </xf>
    <xf numFmtId="4" fontId="173" fillId="85" borderId="74" applyNumberFormat="0" applyProtection="0">
      <alignment horizontal="right" vertical="center"/>
    </xf>
    <xf numFmtId="4" fontId="173" fillId="85" borderId="74" applyNumberFormat="0" applyProtection="0">
      <alignment horizontal="right" vertical="center"/>
    </xf>
    <xf numFmtId="0" fontId="133" fillId="0" borderId="77"/>
    <xf numFmtId="235" fontId="31" fillId="0" borderId="78" applyFont="0" applyFill="0" applyBorder="0" applyAlignment="0" applyProtection="0"/>
    <xf numFmtId="0" fontId="174" fillId="0" borderId="79"/>
    <xf numFmtId="0" fontId="175" fillId="86" borderId="0"/>
    <xf numFmtId="0" fontId="176" fillId="86" borderId="0"/>
    <xf numFmtId="0" fontId="13" fillId="87" borderId="0" applyNumberFormat="0" applyFont="0" applyBorder="0" applyAlignment="0" applyProtection="0"/>
    <xf numFmtId="236" fontId="177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7" fontId="178" fillId="0" borderId="0"/>
    <xf numFmtId="38" fontId="179" fillId="0" borderId="0"/>
    <xf numFmtId="0" fontId="19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80" fillId="55" borderId="0"/>
    <xf numFmtId="203" fontId="23" fillId="0" borderId="0" applyFont="0" applyFill="0" applyBorder="0" applyAlignment="0" applyProtection="0"/>
    <xf numFmtId="0" fontId="6" fillId="0" borderId="0"/>
    <xf numFmtId="0" fontId="31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9" fillId="87" borderId="80" applyNumberFormat="0" applyProtection="0">
      <alignment horizontal="center" wrapText="1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1" borderId="25" applyFont="0" applyFill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31" fillId="0" borderId="0" applyFill="0" applyBorder="0" applyAlignment="0" applyProtection="0"/>
    <xf numFmtId="238" fontId="31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5" fontId="31" fillId="0" borderId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81" fillId="88" borderId="0"/>
    <xf numFmtId="0" fontId="132" fillId="0" borderId="52"/>
    <xf numFmtId="0" fontId="101" fillId="0" borderId="0"/>
    <xf numFmtId="0" fontId="182" fillId="0" borderId="81">
      <alignment horizontal="left"/>
    </xf>
    <xf numFmtId="0" fontId="101" fillId="0" borderId="0"/>
    <xf numFmtId="202" fontId="59" fillId="0" borderId="25"/>
    <xf numFmtId="40" fontId="183" fillId="0" borderId="0" applyBorder="0">
      <alignment horizontal="right"/>
    </xf>
    <xf numFmtId="202" fontId="59" fillId="0" borderId="0"/>
    <xf numFmtId="0" fontId="184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26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26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99" fillId="0" borderId="30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9" fontId="188" fillId="0" borderId="0">
      <alignment horizontal="center"/>
    </xf>
    <xf numFmtId="0" fontId="189" fillId="0" borderId="0">
      <alignment horizontal="center"/>
    </xf>
    <xf numFmtId="240" fontId="6" fillId="0" borderId="0"/>
    <xf numFmtId="0" fontId="67" fillId="14" borderId="0">
      <protection locked="0"/>
    </xf>
    <xf numFmtId="49" fontId="24" fillId="0" borderId="0" applyFill="0" applyBorder="0" applyAlignment="0"/>
    <xf numFmtId="241" fontId="24" fillId="0" borderId="0" applyFill="0" applyBorder="0" applyAlignment="0"/>
    <xf numFmtId="242" fontId="24" fillId="0" borderId="0" applyFill="0" applyBorder="0" applyAlignment="0"/>
    <xf numFmtId="0" fontId="18" fillId="0" borderId="0" applyNumberFormat="0" applyFont="0" applyFill="0" applyBorder="0" applyProtection="0">
      <alignment horizontal="left" vertical="top" wrapText="1"/>
    </xf>
    <xf numFmtId="0" fontId="67" fillId="14" borderId="0">
      <protection locked="0"/>
    </xf>
    <xf numFmtId="49" fontId="6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1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84" applyNumberFormat="0" applyFill="0" applyAlignment="0" applyProtection="0"/>
    <xf numFmtId="187" fontId="13" fillId="0" borderId="85">
      <alignment horizontal="right"/>
    </xf>
    <xf numFmtId="38" fontId="197" fillId="90" borderId="25"/>
    <xf numFmtId="0" fontId="59" fillId="91" borderId="86" applyProtection="0">
      <alignment horizontal="left"/>
    </xf>
    <xf numFmtId="0" fontId="198" fillId="78" borderId="0" applyNumberFormat="0" applyBorder="0"/>
    <xf numFmtId="0" fontId="34" fillId="92" borderId="41" applyFill="0" applyAlignment="0">
      <alignment horizontal="center" vertical="center"/>
    </xf>
    <xf numFmtId="243" fontId="31" fillId="68" borderId="41" applyFont="0" applyFill="0">
      <alignment horizontal="right"/>
    </xf>
    <xf numFmtId="0" fontId="89" fillId="92" borderId="41">
      <alignment horizontal="center" vertical="center"/>
    </xf>
    <xf numFmtId="243" fontId="199" fillId="68" borderId="41">
      <alignment horizontal="right"/>
    </xf>
    <xf numFmtId="0" fontId="50" fillId="0" borderId="39" applyNumberFormat="0" applyBorder="0">
      <protection locked="0"/>
    </xf>
    <xf numFmtId="37" fontId="200" fillId="60" borderId="0"/>
    <xf numFmtId="37" fontId="201" fillId="0" borderId="26">
      <alignment horizontal="center"/>
    </xf>
    <xf numFmtId="0" fontId="202" fillId="0" borderId="41">
      <alignment horizontal="center"/>
    </xf>
    <xf numFmtId="169" fontId="6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4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32" fontId="6" fillId="0" borderId="0"/>
    <xf numFmtId="171" fontId="206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1" fontId="206" fillId="51" borderId="30">
      <alignment horizontal="center"/>
    </xf>
    <xf numFmtId="171" fontId="206" fillId="51" borderId="30">
      <alignment horizontal="center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63" fillId="0" borderId="87" applyNumberFormat="0"/>
    <xf numFmtId="14" fontId="13" fillId="0" borderId="0" applyFont="0" applyFill="0" applyBorder="0" applyProtection="0"/>
    <xf numFmtId="190" fontId="67" fillId="0" borderId="0" applyFont="0" applyFill="0" applyBorder="0" applyProtection="0">
      <alignment horizontal="right"/>
    </xf>
    <xf numFmtId="0" fontId="83" fillId="0" borderId="0"/>
    <xf numFmtId="173" fontId="6" fillId="0" borderId="0" applyFont="0" applyFill="0" applyBorder="0" applyAlignment="0" applyProtection="0"/>
    <xf numFmtId="0" fontId="77" fillId="0" borderId="0"/>
  </cellStyleXfs>
  <cellXfs count="92">
    <xf numFmtId="0" fontId="0" fillId="0" borderId="0" xfId="0"/>
    <xf numFmtId="0" fontId="7" fillId="8" borderId="0" xfId="1" applyFont="1" applyFill="1" applyBorder="1" applyAlignment="1"/>
    <xf numFmtId="0" fontId="8" fillId="8" borderId="0" xfId="1" applyFont="1" applyFill="1" applyBorder="1" applyAlignment="1"/>
    <xf numFmtId="0" fontId="8" fillId="8" borderId="0" xfId="1" applyFont="1" applyFill="1" applyBorder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2" xfId="2" applyFont="1" applyFill="1" applyBorder="1" applyAlignment="1">
      <alignment horizontal="center"/>
    </xf>
    <xf numFmtId="0" fontId="11" fillId="8" borderId="0" xfId="2" applyFont="1" applyFill="1" applyBorder="1" applyAlignment="1">
      <alignment horizontal="center"/>
    </xf>
    <xf numFmtId="0" fontId="8" fillId="8" borderId="0" xfId="2" applyFont="1" applyFill="1" applyAlignment="1">
      <alignment horizontal="center"/>
    </xf>
    <xf numFmtId="0" fontId="12" fillId="8" borderId="0" xfId="2" applyFont="1" applyFill="1" applyAlignment="1">
      <alignment horizontal="center"/>
    </xf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1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14" fillId="8" borderId="0" xfId="2" applyFont="1" applyFill="1"/>
    <xf numFmtId="0" fontId="9" fillId="8" borderId="0" xfId="2" applyFont="1" applyFill="1" applyBorder="1"/>
    <xf numFmtId="0" fontId="16" fillId="8" borderId="0" xfId="2" applyFont="1" applyFill="1"/>
    <xf numFmtId="170" fontId="17" fillId="8" borderId="0" xfId="2" applyNumberFormat="1" applyFont="1" applyFill="1"/>
    <xf numFmtId="170" fontId="9" fillId="8" borderId="0" xfId="2" applyNumberFormat="1" applyFont="1" applyFill="1"/>
    <xf numFmtId="0" fontId="64" fillId="94" borderId="3" xfId="3" applyFont="1" applyFill="1" applyBorder="1" applyAlignment="1">
      <alignment horizontal="center"/>
    </xf>
    <xf numFmtId="0" fontId="64" fillId="94" borderId="4" xfId="3" applyFont="1" applyFill="1" applyBorder="1" applyAlignment="1">
      <alignment horizontal="center"/>
    </xf>
    <xf numFmtId="17" fontId="64" fillId="94" borderId="5" xfId="2" applyNumberFormat="1" applyFont="1" applyFill="1" applyBorder="1" applyAlignment="1">
      <alignment horizontal="center"/>
    </xf>
    <xf numFmtId="17" fontId="64" fillId="94" borderId="6" xfId="2" applyNumberFormat="1" applyFont="1" applyFill="1" applyBorder="1" applyAlignment="1">
      <alignment horizontal="center"/>
    </xf>
    <xf numFmtId="17" fontId="64" fillId="94" borderId="7" xfId="2" applyNumberFormat="1" applyFont="1" applyFill="1" applyBorder="1" applyAlignment="1">
      <alignment horizontal="center"/>
    </xf>
    <xf numFmtId="17" fontId="64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10" fillId="94" borderId="9" xfId="3" applyFont="1" applyFill="1" applyBorder="1"/>
    <xf numFmtId="0" fontId="8" fillId="94" borderId="9" xfId="3" applyFont="1" applyFill="1" applyBorder="1"/>
    <xf numFmtId="0" fontId="10" fillId="94" borderId="16" xfId="3" applyFont="1" applyFill="1" applyBorder="1"/>
    <xf numFmtId="0" fontId="8" fillId="95" borderId="0" xfId="2" applyFont="1" applyFill="1"/>
    <xf numFmtId="0" fontId="10" fillId="94" borderId="3" xfId="3" applyFont="1" applyFill="1" applyBorder="1" applyAlignment="1">
      <alignment horizontal="center"/>
    </xf>
    <xf numFmtId="0" fontId="8" fillId="94" borderId="16" xfId="2" applyFont="1" applyFill="1" applyBorder="1"/>
    <xf numFmtId="0" fontId="64" fillId="94" borderId="10" xfId="3" applyFont="1" applyFill="1" applyBorder="1"/>
    <xf numFmtId="170" fontId="64" fillId="8" borderId="11" xfId="2" applyNumberFormat="1" applyFont="1" applyFill="1" applyBorder="1"/>
    <xf numFmtId="170" fontId="64" fillId="8" borderId="0" xfId="2" applyNumberFormat="1" applyFont="1" applyFill="1" applyBorder="1"/>
    <xf numFmtId="170" fontId="64" fillId="8" borderId="12" xfId="2" applyNumberFormat="1" applyFont="1" applyFill="1" applyBorder="1"/>
    <xf numFmtId="170" fontId="64" fillId="8" borderId="15" xfId="2" applyNumberFormat="1" applyFont="1" applyFill="1" applyBorder="1"/>
    <xf numFmtId="0" fontId="46" fillId="94" borderId="10" xfId="3" applyFont="1" applyFill="1" applyBorder="1"/>
    <xf numFmtId="0" fontId="46" fillId="8" borderId="11" xfId="3" applyFont="1" applyFill="1" applyBorder="1"/>
    <xf numFmtId="0" fontId="46" fillId="8" borderId="0" xfId="3" applyFont="1" applyFill="1" applyBorder="1"/>
    <xf numFmtId="0" fontId="46" fillId="8" borderId="12" xfId="3" applyFont="1" applyFill="1" applyBorder="1"/>
    <xf numFmtId="0" fontId="46" fillId="8" borderId="15" xfId="3" applyFont="1" applyFill="1" applyBorder="1"/>
    <xf numFmtId="170" fontId="46" fillId="8" borderId="11" xfId="2" applyNumberFormat="1" applyFont="1" applyFill="1" applyBorder="1"/>
    <xf numFmtId="170" fontId="46" fillId="8" borderId="0" xfId="2" applyNumberFormat="1" applyFont="1" applyFill="1" applyBorder="1"/>
    <xf numFmtId="170" fontId="46" fillId="8" borderId="12" xfId="2" applyNumberFormat="1" applyFont="1" applyFill="1" applyBorder="1"/>
    <xf numFmtId="170" fontId="46" fillId="8" borderId="15" xfId="2" applyNumberFormat="1" applyFont="1" applyFill="1" applyBorder="1"/>
    <xf numFmtId="0" fontId="46" fillId="94" borderId="10" xfId="3" applyFont="1" applyFill="1" applyBorder="1" applyAlignment="1">
      <alignment horizontal="left" indent="2"/>
    </xf>
    <xf numFmtId="0" fontId="64" fillId="94" borderId="17" xfId="3" applyFont="1" applyFill="1" applyBorder="1"/>
    <xf numFmtId="171" fontId="64" fillId="8" borderId="18" xfId="4" applyNumberFormat="1" applyFont="1" applyFill="1" applyBorder="1"/>
    <xf numFmtId="171" fontId="64" fillId="8" borderId="2" xfId="4" applyNumberFormat="1" applyFont="1" applyFill="1" applyBorder="1"/>
    <xf numFmtId="171" fontId="64" fillId="8" borderId="19" xfId="4" applyNumberFormat="1" applyFont="1" applyFill="1" applyBorder="1"/>
    <xf numFmtId="171" fontId="64" fillId="8" borderId="20" xfId="4" applyNumberFormat="1" applyFont="1" applyFill="1" applyBorder="1"/>
    <xf numFmtId="0" fontId="46" fillId="95" borderId="0" xfId="2" applyFont="1" applyFill="1"/>
    <xf numFmtId="0" fontId="46" fillId="9" borderId="0" xfId="2" applyFont="1" applyFill="1"/>
    <xf numFmtId="0" fontId="46" fillId="9" borderId="12" xfId="2" applyFont="1" applyFill="1" applyBorder="1"/>
    <xf numFmtId="0" fontId="46" fillId="8" borderId="0" xfId="2" applyFont="1" applyFill="1"/>
    <xf numFmtId="0" fontId="46" fillId="9" borderId="0" xfId="2" applyFont="1" applyFill="1" applyBorder="1"/>
    <xf numFmtId="0" fontId="123" fillId="9" borderId="0" xfId="2" applyFont="1" applyFill="1" applyBorder="1" applyAlignment="1">
      <alignment horizontal="center"/>
    </xf>
    <xf numFmtId="0" fontId="123" fillId="9" borderId="2" xfId="2" applyFont="1" applyFill="1" applyBorder="1" applyAlignment="1">
      <alignment horizontal="center"/>
    </xf>
    <xf numFmtId="0" fontId="123" fillId="8" borderId="0" xfId="2" applyFont="1" applyFill="1" applyBorder="1" applyAlignment="1">
      <alignment horizontal="center"/>
    </xf>
    <xf numFmtId="17" fontId="64" fillId="10" borderId="5" xfId="2" applyNumberFormat="1" applyFont="1" applyFill="1" applyBorder="1" applyAlignment="1">
      <alignment horizontal="center"/>
    </xf>
    <xf numFmtId="17" fontId="64" fillId="10" borderId="6" xfId="2" applyNumberFormat="1" applyFont="1" applyFill="1" applyBorder="1" applyAlignment="1">
      <alignment horizontal="center"/>
    </xf>
    <xf numFmtId="17" fontId="64" fillId="10" borderId="7" xfId="2" applyNumberFormat="1" applyFont="1" applyFill="1" applyBorder="1" applyAlignment="1">
      <alignment horizontal="center"/>
    </xf>
    <xf numFmtId="17" fontId="64" fillId="10" borderId="8" xfId="2" applyNumberFormat="1" applyFont="1" applyFill="1" applyBorder="1" applyAlignment="1">
      <alignment horizontal="center"/>
    </xf>
    <xf numFmtId="17" fontId="64" fillId="10" borderId="3" xfId="2" applyNumberFormat="1" applyFont="1" applyFill="1" applyBorder="1" applyAlignment="1">
      <alignment horizontal="center"/>
    </xf>
    <xf numFmtId="0" fontId="46" fillId="94" borderId="10" xfId="3" applyFont="1" applyFill="1" applyBorder="1" applyAlignment="1">
      <alignment horizontal="center"/>
    </xf>
    <xf numFmtId="170" fontId="46" fillId="8" borderId="9" xfId="2" applyNumberFormat="1" applyFont="1" applyFill="1" applyBorder="1"/>
    <xf numFmtId="170" fontId="64" fillId="8" borderId="9" xfId="2" applyNumberFormat="1" applyFont="1" applyFill="1" applyBorder="1"/>
    <xf numFmtId="170" fontId="46" fillId="8" borderId="11" xfId="3" applyNumberFormat="1" applyFont="1" applyFill="1" applyBorder="1"/>
    <xf numFmtId="170" fontId="46" fillId="8" borderId="0" xfId="3" applyNumberFormat="1" applyFont="1" applyFill="1" applyBorder="1"/>
    <xf numFmtId="170" fontId="46" fillId="8" borderId="12" xfId="3" applyNumberFormat="1" applyFont="1" applyFill="1" applyBorder="1"/>
    <xf numFmtId="170" fontId="46" fillId="8" borderId="15" xfId="3" applyNumberFormat="1" applyFont="1" applyFill="1" applyBorder="1"/>
    <xf numFmtId="170" fontId="46" fillId="8" borderId="9" xfId="3" applyNumberFormat="1" applyFont="1" applyFill="1" applyBorder="1"/>
    <xf numFmtId="0" fontId="46" fillId="94" borderId="10" xfId="3" applyFont="1" applyFill="1" applyBorder="1" applyAlignment="1">
      <alignment horizontal="left" indent="1"/>
    </xf>
    <xf numFmtId="0" fontId="46" fillId="94" borderId="17" xfId="2" applyFont="1" applyFill="1" applyBorder="1"/>
    <xf numFmtId="0" fontId="46" fillId="8" borderId="18" xfId="2" applyFont="1" applyFill="1" applyBorder="1"/>
    <xf numFmtId="0" fontId="46" fillId="8" borderId="2" xfId="2" applyFont="1" applyFill="1" applyBorder="1"/>
    <xf numFmtId="0" fontId="46" fillId="8" borderId="19" xfId="2" applyFont="1" applyFill="1" applyBorder="1"/>
    <xf numFmtId="0" fontId="46" fillId="8" borderId="20" xfId="2" applyFont="1" applyFill="1" applyBorder="1"/>
    <xf numFmtId="0" fontId="46" fillId="8" borderId="16" xfId="2" applyFont="1" applyFill="1" applyBorder="1"/>
    <xf numFmtId="0" fontId="11" fillId="8" borderId="2" xfId="2" applyFont="1" applyFill="1" applyBorder="1" applyAlignment="1">
      <alignment horizontal="center"/>
    </xf>
    <xf numFmtId="0" fontId="209" fillId="8" borderId="0" xfId="2" applyFont="1" applyFill="1" applyAlignment="1">
      <alignment horizontal="right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SBSJU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536189324895.52051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539946715968.31848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536591348716.80927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565086189978.948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553754691382.10913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563618708508.07617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575394006886.01428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605259061210.91809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608440060092.24231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637096649516.58105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C8">
            <v>0</v>
          </cell>
        </row>
        <row r="463">
          <cell r="C463">
            <v>471311567927.49078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661145889458.98083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633159187268.2998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636947781262.71729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655844070529.67493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662667187952.17041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664628035925.57288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695845123166.60339</v>
          </cell>
        </row>
      </sheetData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714781228665.03735</v>
          </cell>
        </row>
      </sheetData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729675192865.69409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737089288564.3186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458405799681.56897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740351711669.67151</v>
          </cell>
        </row>
      </sheetData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780083329510.31018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758266414278.92957</v>
          </cell>
        </row>
      </sheetData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788136063213.14148</v>
          </cell>
        </row>
      </sheetData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784205445696.28577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471368366158.60107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487597212335.35962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490699533798.73773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509422046006.47345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496790446433.90826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506831090651.21826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133"/>
  <sheetViews>
    <sheetView tabSelected="1" zoomScaleNormal="100" workbookViewId="0">
      <pane xSplit="2" ySplit="4" topLeftCell="CV14" activePane="bottomRight" state="frozen"/>
      <selection pane="topRight" activeCell="C1" sqref="C1"/>
      <selection pane="bottomLeft" activeCell="A4" sqref="A4"/>
      <selection pane="bottomRight" activeCell="DE3" sqref="DE3"/>
    </sheetView>
  </sheetViews>
  <sheetFormatPr defaultRowHeight="15"/>
  <cols>
    <col min="1" max="1" width="5.85546875" style="5" customWidth="1"/>
    <col min="2" max="2" width="54.28515625" style="5" customWidth="1"/>
    <col min="3" max="43" width="9.140625" style="5" hidden="1" customWidth="1"/>
    <col min="44" max="55" width="9.28515625" style="5" hidden="1" customWidth="1"/>
    <col min="56" max="56" width="9.42578125" style="5" hidden="1" customWidth="1"/>
    <col min="57" max="57" width="8.28515625" style="5" hidden="1" customWidth="1"/>
    <col min="58" max="61" width="9.28515625" style="5" hidden="1" customWidth="1"/>
    <col min="62" max="64" width="10.7109375" style="5" hidden="1" customWidth="1"/>
    <col min="65" max="65" width="10.5703125" style="5" hidden="1" customWidth="1"/>
    <col min="66" max="95" width="10.7109375" style="5" hidden="1" customWidth="1"/>
    <col min="96" max="96" width="11.85546875" style="5" hidden="1" customWidth="1"/>
    <col min="97" max="109" width="12.7109375" style="5" customWidth="1"/>
    <col min="110" max="256" width="9.140625" style="5"/>
    <col min="257" max="257" width="5.85546875" style="5" customWidth="1"/>
    <col min="258" max="258" width="54.28515625" style="5" customWidth="1"/>
    <col min="259" max="351" width="0" style="5" hidden="1" customWidth="1"/>
    <col min="352" max="362" width="10.7109375" style="5" customWidth="1"/>
    <col min="363" max="363" width="10.42578125" style="5" customWidth="1"/>
    <col min="364" max="364" width="11" style="5" bestFit="1" customWidth="1"/>
    <col min="365" max="512" width="9.140625" style="5"/>
    <col min="513" max="513" width="5.85546875" style="5" customWidth="1"/>
    <col min="514" max="514" width="54.28515625" style="5" customWidth="1"/>
    <col min="515" max="607" width="0" style="5" hidden="1" customWidth="1"/>
    <col min="608" max="618" width="10.7109375" style="5" customWidth="1"/>
    <col min="619" max="619" width="10.42578125" style="5" customWidth="1"/>
    <col min="620" max="620" width="11" style="5" bestFit="1" customWidth="1"/>
    <col min="621" max="768" width="9.140625" style="5"/>
    <col min="769" max="769" width="5.85546875" style="5" customWidth="1"/>
    <col min="770" max="770" width="54.28515625" style="5" customWidth="1"/>
    <col min="771" max="863" width="0" style="5" hidden="1" customWidth="1"/>
    <col min="864" max="874" width="10.7109375" style="5" customWidth="1"/>
    <col min="875" max="875" width="10.42578125" style="5" customWidth="1"/>
    <col min="876" max="876" width="11" style="5" bestFit="1" customWidth="1"/>
    <col min="877" max="1024" width="9.140625" style="5"/>
    <col min="1025" max="1025" width="5.85546875" style="5" customWidth="1"/>
    <col min="1026" max="1026" width="54.28515625" style="5" customWidth="1"/>
    <col min="1027" max="1119" width="0" style="5" hidden="1" customWidth="1"/>
    <col min="1120" max="1130" width="10.7109375" style="5" customWidth="1"/>
    <col min="1131" max="1131" width="10.42578125" style="5" customWidth="1"/>
    <col min="1132" max="1132" width="11" style="5" bestFit="1" customWidth="1"/>
    <col min="1133" max="1280" width="9.140625" style="5"/>
    <col min="1281" max="1281" width="5.85546875" style="5" customWidth="1"/>
    <col min="1282" max="1282" width="54.28515625" style="5" customWidth="1"/>
    <col min="1283" max="1375" width="0" style="5" hidden="1" customWidth="1"/>
    <col min="1376" max="1386" width="10.7109375" style="5" customWidth="1"/>
    <col min="1387" max="1387" width="10.42578125" style="5" customWidth="1"/>
    <col min="1388" max="1388" width="11" style="5" bestFit="1" customWidth="1"/>
    <col min="1389" max="1536" width="9.140625" style="5"/>
    <col min="1537" max="1537" width="5.85546875" style="5" customWidth="1"/>
    <col min="1538" max="1538" width="54.28515625" style="5" customWidth="1"/>
    <col min="1539" max="1631" width="0" style="5" hidden="1" customWidth="1"/>
    <col min="1632" max="1642" width="10.7109375" style="5" customWidth="1"/>
    <col min="1643" max="1643" width="10.42578125" style="5" customWidth="1"/>
    <col min="1644" max="1644" width="11" style="5" bestFit="1" customWidth="1"/>
    <col min="1645" max="1792" width="9.140625" style="5"/>
    <col min="1793" max="1793" width="5.85546875" style="5" customWidth="1"/>
    <col min="1794" max="1794" width="54.28515625" style="5" customWidth="1"/>
    <col min="1795" max="1887" width="0" style="5" hidden="1" customWidth="1"/>
    <col min="1888" max="1898" width="10.7109375" style="5" customWidth="1"/>
    <col min="1899" max="1899" width="10.42578125" style="5" customWidth="1"/>
    <col min="1900" max="1900" width="11" style="5" bestFit="1" customWidth="1"/>
    <col min="1901" max="2048" width="9.140625" style="5"/>
    <col min="2049" max="2049" width="5.85546875" style="5" customWidth="1"/>
    <col min="2050" max="2050" width="54.28515625" style="5" customWidth="1"/>
    <col min="2051" max="2143" width="0" style="5" hidden="1" customWidth="1"/>
    <col min="2144" max="2154" width="10.7109375" style="5" customWidth="1"/>
    <col min="2155" max="2155" width="10.42578125" style="5" customWidth="1"/>
    <col min="2156" max="2156" width="11" style="5" bestFit="1" customWidth="1"/>
    <col min="2157" max="2304" width="9.140625" style="5"/>
    <col min="2305" max="2305" width="5.85546875" style="5" customWidth="1"/>
    <col min="2306" max="2306" width="54.28515625" style="5" customWidth="1"/>
    <col min="2307" max="2399" width="0" style="5" hidden="1" customWidth="1"/>
    <col min="2400" max="2410" width="10.7109375" style="5" customWidth="1"/>
    <col min="2411" max="2411" width="10.42578125" style="5" customWidth="1"/>
    <col min="2412" max="2412" width="11" style="5" bestFit="1" customWidth="1"/>
    <col min="2413" max="2560" width="9.140625" style="5"/>
    <col min="2561" max="2561" width="5.85546875" style="5" customWidth="1"/>
    <col min="2562" max="2562" width="54.28515625" style="5" customWidth="1"/>
    <col min="2563" max="2655" width="0" style="5" hidden="1" customWidth="1"/>
    <col min="2656" max="2666" width="10.7109375" style="5" customWidth="1"/>
    <col min="2667" max="2667" width="10.42578125" style="5" customWidth="1"/>
    <col min="2668" max="2668" width="11" style="5" bestFit="1" customWidth="1"/>
    <col min="2669" max="2816" width="9.140625" style="5"/>
    <col min="2817" max="2817" width="5.85546875" style="5" customWidth="1"/>
    <col min="2818" max="2818" width="54.28515625" style="5" customWidth="1"/>
    <col min="2819" max="2911" width="0" style="5" hidden="1" customWidth="1"/>
    <col min="2912" max="2922" width="10.7109375" style="5" customWidth="1"/>
    <col min="2923" max="2923" width="10.42578125" style="5" customWidth="1"/>
    <col min="2924" max="2924" width="11" style="5" bestFit="1" customWidth="1"/>
    <col min="2925" max="3072" width="9.140625" style="5"/>
    <col min="3073" max="3073" width="5.85546875" style="5" customWidth="1"/>
    <col min="3074" max="3074" width="54.28515625" style="5" customWidth="1"/>
    <col min="3075" max="3167" width="0" style="5" hidden="1" customWidth="1"/>
    <col min="3168" max="3178" width="10.7109375" style="5" customWidth="1"/>
    <col min="3179" max="3179" width="10.42578125" style="5" customWidth="1"/>
    <col min="3180" max="3180" width="11" style="5" bestFit="1" customWidth="1"/>
    <col min="3181" max="3328" width="9.140625" style="5"/>
    <col min="3329" max="3329" width="5.85546875" style="5" customWidth="1"/>
    <col min="3330" max="3330" width="54.28515625" style="5" customWidth="1"/>
    <col min="3331" max="3423" width="0" style="5" hidden="1" customWidth="1"/>
    <col min="3424" max="3434" width="10.7109375" style="5" customWidth="1"/>
    <col min="3435" max="3435" width="10.42578125" style="5" customWidth="1"/>
    <col min="3436" max="3436" width="11" style="5" bestFit="1" customWidth="1"/>
    <col min="3437" max="3584" width="9.140625" style="5"/>
    <col min="3585" max="3585" width="5.85546875" style="5" customWidth="1"/>
    <col min="3586" max="3586" width="54.28515625" style="5" customWidth="1"/>
    <col min="3587" max="3679" width="0" style="5" hidden="1" customWidth="1"/>
    <col min="3680" max="3690" width="10.7109375" style="5" customWidth="1"/>
    <col min="3691" max="3691" width="10.42578125" style="5" customWidth="1"/>
    <col min="3692" max="3692" width="11" style="5" bestFit="1" customWidth="1"/>
    <col min="3693" max="3840" width="9.140625" style="5"/>
    <col min="3841" max="3841" width="5.85546875" style="5" customWidth="1"/>
    <col min="3842" max="3842" width="54.28515625" style="5" customWidth="1"/>
    <col min="3843" max="3935" width="0" style="5" hidden="1" customWidth="1"/>
    <col min="3936" max="3946" width="10.7109375" style="5" customWidth="1"/>
    <col min="3947" max="3947" width="10.42578125" style="5" customWidth="1"/>
    <col min="3948" max="3948" width="11" style="5" bestFit="1" customWidth="1"/>
    <col min="3949" max="4096" width="9.140625" style="5"/>
    <col min="4097" max="4097" width="5.85546875" style="5" customWidth="1"/>
    <col min="4098" max="4098" width="54.28515625" style="5" customWidth="1"/>
    <col min="4099" max="4191" width="0" style="5" hidden="1" customWidth="1"/>
    <col min="4192" max="4202" width="10.7109375" style="5" customWidth="1"/>
    <col min="4203" max="4203" width="10.42578125" style="5" customWidth="1"/>
    <col min="4204" max="4204" width="11" style="5" bestFit="1" customWidth="1"/>
    <col min="4205" max="4352" width="9.140625" style="5"/>
    <col min="4353" max="4353" width="5.85546875" style="5" customWidth="1"/>
    <col min="4354" max="4354" width="54.28515625" style="5" customWidth="1"/>
    <col min="4355" max="4447" width="0" style="5" hidden="1" customWidth="1"/>
    <col min="4448" max="4458" width="10.7109375" style="5" customWidth="1"/>
    <col min="4459" max="4459" width="10.42578125" style="5" customWidth="1"/>
    <col min="4460" max="4460" width="11" style="5" bestFit="1" customWidth="1"/>
    <col min="4461" max="4608" width="9.140625" style="5"/>
    <col min="4609" max="4609" width="5.85546875" style="5" customWidth="1"/>
    <col min="4610" max="4610" width="54.28515625" style="5" customWidth="1"/>
    <col min="4611" max="4703" width="0" style="5" hidden="1" customWidth="1"/>
    <col min="4704" max="4714" width="10.7109375" style="5" customWidth="1"/>
    <col min="4715" max="4715" width="10.42578125" style="5" customWidth="1"/>
    <col min="4716" max="4716" width="11" style="5" bestFit="1" customWidth="1"/>
    <col min="4717" max="4864" width="9.140625" style="5"/>
    <col min="4865" max="4865" width="5.85546875" style="5" customWidth="1"/>
    <col min="4866" max="4866" width="54.28515625" style="5" customWidth="1"/>
    <col min="4867" max="4959" width="0" style="5" hidden="1" customWidth="1"/>
    <col min="4960" max="4970" width="10.7109375" style="5" customWidth="1"/>
    <col min="4971" max="4971" width="10.42578125" style="5" customWidth="1"/>
    <col min="4972" max="4972" width="11" style="5" bestFit="1" customWidth="1"/>
    <col min="4973" max="5120" width="9.140625" style="5"/>
    <col min="5121" max="5121" width="5.85546875" style="5" customWidth="1"/>
    <col min="5122" max="5122" width="54.28515625" style="5" customWidth="1"/>
    <col min="5123" max="5215" width="0" style="5" hidden="1" customWidth="1"/>
    <col min="5216" max="5226" width="10.7109375" style="5" customWidth="1"/>
    <col min="5227" max="5227" width="10.42578125" style="5" customWidth="1"/>
    <col min="5228" max="5228" width="11" style="5" bestFit="1" customWidth="1"/>
    <col min="5229" max="5376" width="9.140625" style="5"/>
    <col min="5377" max="5377" width="5.85546875" style="5" customWidth="1"/>
    <col min="5378" max="5378" width="54.28515625" style="5" customWidth="1"/>
    <col min="5379" max="5471" width="0" style="5" hidden="1" customWidth="1"/>
    <col min="5472" max="5482" width="10.7109375" style="5" customWidth="1"/>
    <col min="5483" max="5483" width="10.42578125" style="5" customWidth="1"/>
    <col min="5484" max="5484" width="11" style="5" bestFit="1" customWidth="1"/>
    <col min="5485" max="5632" width="9.140625" style="5"/>
    <col min="5633" max="5633" width="5.85546875" style="5" customWidth="1"/>
    <col min="5634" max="5634" width="54.28515625" style="5" customWidth="1"/>
    <col min="5635" max="5727" width="0" style="5" hidden="1" customWidth="1"/>
    <col min="5728" max="5738" width="10.7109375" style="5" customWidth="1"/>
    <col min="5739" max="5739" width="10.42578125" style="5" customWidth="1"/>
    <col min="5740" max="5740" width="11" style="5" bestFit="1" customWidth="1"/>
    <col min="5741" max="5888" width="9.140625" style="5"/>
    <col min="5889" max="5889" width="5.85546875" style="5" customWidth="1"/>
    <col min="5890" max="5890" width="54.28515625" style="5" customWidth="1"/>
    <col min="5891" max="5983" width="0" style="5" hidden="1" customWidth="1"/>
    <col min="5984" max="5994" width="10.7109375" style="5" customWidth="1"/>
    <col min="5995" max="5995" width="10.42578125" style="5" customWidth="1"/>
    <col min="5996" max="5996" width="11" style="5" bestFit="1" customWidth="1"/>
    <col min="5997" max="6144" width="9.140625" style="5"/>
    <col min="6145" max="6145" width="5.85546875" style="5" customWidth="1"/>
    <col min="6146" max="6146" width="54.28515625" style="5" customWidth="1"/>
    <col min="6147" max="6239" width="0" style="5" hidden="1" customWidth="1"/>
    <col min="6240" max="6250" width="10.7109375" style="5" customWidth="1"/>
    <col min="6251" max="6251" width="10.42578125" style="5" customWidth="1"/>
    <col min="6252" max="6252" width="11" style="5" bestFit="1" customWidth="1"/>
    <col min="6253" max="6400" width="9.140625" style="5"/>
    <col min="6401" max="6401" width="5.85546875" style="5" customWidth="1"/>
    <col min="6402" max="6402" width="54.28515625" style="5" customWidth="1"/>
    <col min="6403" max="6495" width="0" style="5" hidden="1" customWidth="1"/>
    <col min="6496" max="6506" width="10.7109375" style="5" customWidth="1"/>
    <col min="6507" max="6507" width="10.42578125" style="5" customWidth="1"/>
    <col min="6508" max="6508" width="11" style="5" bestFit="1" customWidth="1"/>
    <col min="6509" max="6656" width="9.140625" style="5"/>
    <col min="6657" max="6657" width="5.85546875" style="5" customWidth="1"/>
    <col min="6658" max="6658" width="54.28515625" style="5" customWidth="1"/>
    <col min="6659" max="6751" width="0" style="5" hidden="1" customWidth="1"/>
    <col min="6752" max="6762" width="10.7109375" style="5" customWidth="1"/>
    <col min="6763" max="6763" width="10.42578125" style="5" customWidth="1"/>
    <col min="6764" max="6764" width="11" style="5" bestFit="1" customWidth="1"/>
    <col min="6765" max="6912" width="9.140625" style="5"/>
    <col min="6913" max="6913" width="5.85546875" style="5" customWidth="1"/>
    <col min="6914" max="6914" width="54.28515625" style="5" customWidth="1"/>
    <col min="6915" max="7007" width="0" style="5" hidden="1" customWidth="1"/>
    <col min="7008" max="7018" width="10.7109375" style="5" customWidth="1"/>
    <col min="7019" max="7019" width="10.42578125" style="5" customWidth="1"/>
    <col min="7020" max="7020" width="11" style="5" bestFit="1" customWidth="1"/>
    <col min="7021" max="7168" width="9.140625" style="5"/>
    <col min="7169" max="7169" width="5.85546875" style="5" customWidth="1"/>
    <col min="7170" max="7170" width="54.28515625" style="5" customWidth="1"/>
    <col min="7171" max="7263" width="0" style="5" hidden="1" customWidth="1"/>
    <col min="7264" max="7274" width="10.7109375" style="5" customWidth="1"/>
    <col min="7275" max="7275" width="10.42578125" style="5" customWidth="1"/>
    <col min="7276" max="7276" width="11" style="5" bestFit="1" customWidth="1"/>
    <col min="7277" max="7424" width="9.140625" style="5"/>
    <col min="7425" max="7425" width="5.85546875" style="5" customWidth="1"/>
    <col min="7426" max="7426" width="54.28515625" style="5" customWidth="1"/>
    <col min="7427" max="7519" width="0" style="5" hidden="1" customWidth="1"/>
    <col min="7520" max="7530" width="10.7109375" style="5" customWidth="1"/>
    <col min="7531" max="7531" width="10.42578125" style="5" customWidth="1"/>
    <col min="7532" max="7532" width="11" style="5" bestFit="1" customWidth="1"/>
    <col min="7533" max="7680" width="9.140625" style="5"/>
    <col min="7681" max="7681" width="5.85546875" style="5" customWidth="1"/>
    <col min="7682" max="7682" width="54.28515625" style="5" customWidth="1"/>
    <col min="7683" max="7775" width="0" style="5" hidden="1" customWidth="1"/>
    <col min="7776" max="7786" width="10.7109375" style="5" customWidth="1"/>
    <col min="7787" max="7787" width="10.42578125" style="5" customWidth="1"/>
    <col min="7788" max="7788" width="11" style="5" bestFit="1" customWidth="1"/>
    <col min="7789" max="7936" width="9.140625" style="5"/>
    <col min="7937" max="7937" width="5.85546875" style="5" customWidth="1"/>
    <col min="7938" max="7938" width="54.28515625" style="5" customWidth="1"/>
    <col min="7939" max="8031" width="0" style="5" hidden="1" customWidth="1"/>
    <col min="8032" max="8042" width="10.7109375" style="5" customWidth="1"/>
    <col min="8043" max="8043" width="10.42578125" style="5" customWidth="1"/>
    <col min="8044" max="8044" width="11" style="5" bestFit="1" customWidth="1"/>
    <col min="8045" max="8192" width="9.140625" style="5"/>
    <col min="8193" max="8193" width="5.85546875" style="5" customWidth="1"/>
    <col min="8194" max="8194" width="54.28515625" style="5" customWidth="1"/>
    <col min="8195" max="8287" width="0" style="5" hidden="1" customWidth="1"/>
    <col min="8288" max="8298" width="10.7109375" style="5" customWidth="1"/>
    <col min="8299" max="8299" width="10.42578125" style="5" customWidth="1"/>
    <col min="8300" max="8300" width="11" style="5" bestFit="1" customWidth="1"/>
    <col min="8301" max="8448" width="9.140625" style="5"/>
    <col min="8449" max="8449" width="5.85546875" style="5" customWidth="1"/>
    <col min="8450" max="8450" width="54.28515625" style="5" customWidth="1"/>
    <col min="8451" max="8543" width="0" style="5" hidden="1" customWidth="1"/>
    <col min="8544" max="8554" width="10.7109375" style="5" customWidth="1"/>
    <col min="8555" max="8555" width="10.42578125" style="5" customWidth="1"/>
    <col min="8556" max="8556" width="11" style="5" bestFit="1" customWidth="1"/>
    <col min="8557" max="8704" width="9.140625" style="5"/>
    <col min="8705" max="8705" width="5.85546875" style="5" customWidth="1"/>
    <col min="8706" max="8706" width="54.28515625" style="5" customWidth="1"/>
    <col min="8707" max="8799" width="0" style="5" hidden="1" customWidth="1"/>
    <col min="8800" max="8810" width="10.7109375" style="5" customWidth="1"/>
    <col min="8811" max="8811" width="10.42578125" style="5" customWidth="1"/>
    <col min="8812" max="8812" width="11" style="5" bestFit="1" customWidth="1"/>
    <col min="8813" max="8960" width="9.140625" style="5"/>
    <col min="8961" max="8961" width="5.85546875" style="5" customWidth="1"/>
    <col min="8962" max="8962" width="54.28515625" style="5" customWidth="1"/>
    <col min="8963" max="9055" width="0" style="5" hidden="1" customWidth="1"/>
    <col min="9056" max="9066" width="10.7109375" style="5" customWidth="1"/>
    <col min="9067" max="9067" width="10.42578125" style="5" customWidth="1"/>
    <col min="9068" max="9068" width="11" style="5" bestFit="1" customWidth="1"/>
    <col min="9069" max="9216" width="9.140625" style="5"/>
    <col min="9217" max="9217" width="5.85546875" style="5" customWidth="1"/>
    <col min="9218" max="9218" width="54.28515625" style="5" customWidth="1"/>
    <col min="9219" max="9311" width="0" style="5" hidden="1" customWidth="1"/>
    <col min="9312" max="9322" width="10.7109375" style="5" customWidth="1"/>
    <col min="9323" max="9323" width="10.42578125" style="5" customWidth="1"/>
    <col min="9324" max="9324" width="11" style="5" bestFit="1" customWidth="1"/>
    <col min="9325" max="9472" width="9.140625" style="5"/>
    <col min="9473" max="9473" width="5.85546875" style="5" customWidth="1"/>
    <col min="9474" max="9474" width="54.28515625" style="5" customWidth="1"/>
    <col min="9475" max="9567" width="0" style="5" hidden="1" customWidth="1"/>
    <col min="9568" max="9578" width="10.7109375" style="5" customWidth="1"/>
    <col min="9579" max="9579" width="10.42578125" style="5" customWidth="1"/>
    <col min="9580" max="9580" width="11" style="5" bestFit="1" customWidth="1"/>
    <col min="9581" max="9728" width="9.140625" style="5"/>
    <col min="9729" max="9729" width="5.85546875" style="5" customWidth="1"/>
    <col min="9730" max="9730" width="54.28515625" style="5" customWidth="1"/>
    <col min="9731" max="9823" width="0" style="5" hidden="1" customWidth="1"/>
    <col min="9824" max="9834" width="10.7109375" style="5" customWidth="1"/>
    <col min="9835" max="9835" width="10.42578125" style="5" customWidth="1"/>
    <col min="9836" max="9836" width="11" style="5" bestFit="1" customWidth="1"/>
    <col min="9837" max="9984" width="9.140625" style="5"/>
    <col min="9985" max="9985" width="5.85546875" style="5" customWidth="1"/>
    <col min="9986" max="9986" width="54.28515625" style="5" customWidth="1"/>
    <col min="9987" max="10079" width="0" style="5" hidden="1" customWidth="1"/>
    <col min="10080" max="10090" width="10.7109375" style="5" customWidth="1"/>
    <col min="10091" max="10091" width="10.42578125" style="5" customWidth="1"/>
    <col min="10092" max="10092" width="11" style="5" bestFit="1" customWidth="1"/>
    <col min="10093" max="10240" width="9.140625" style="5"/>
    <col min="10241" max="10241" width="5.85546875" style="5" customWidth="1"/>
    <col min="10242" max="10242" width="54.28515625" style="5" customWidth="1"/>
    <col min="10243" max="10335" width="0" style="5" hidden="1" customWidth="1"/>
    <col min="10336" max="10346" width="10.7109375" style="5" customWidth="1"/>
    <col min="10347" max="10347" width="10.42578125" style="5" customWidth="1"/>
    <col min="10348" max="10348" width="11" style="5" bestFit="1" customWidth="1"/>
    <col min="10349" max="10496" width="9.140625" style="5"/>
    <col min="10497" max="10497" width="5.85546875" style="5" customWidth="1"/>
    <col min="10498" max="10498" width="54.28515625" style="5" customWidth="1"/>
    <col min="10499" max="10591" width="0" style="5" hidden="1" customWidth="1"/>
    <col min="10592" max="10602" width="10.7109375" style="5" customWidth="1"/>
    <col min="10603" max="10603" width="10.42578125" style="5" customWidth="1"/>
    <col min="10604" max="10604" width="11" style="5" bestFit="1" customWidth="1"/>
    <col min="10605" max="10752" width="9.140625" style="5"/>
    <col min="10753" max="10753" width="5.85546875" style="5" customWidth="1"/>
    <col min="10754" max="10754" width="54.28515625" style="5" customWidth="1"/>
    <col min="10755" max="10847" width="0" style="5" hidden="1" customWidth="1"/>
    <col min="10848" max="10858" width="10.7109375" style="5" customWidth="1"/>
    <col min="10859" max="10859" width="10.42578125" style="5" customWidth="1"/>
    <col min="10860" max="10860" width="11" style="5" bestFit="1" customWidth="1"/>
    <col min="10861" max="11008" width="9.140625" style="5"/>
    <col min="11009" max="11009" width="5.85546875" style="5" customWidth="1"/>
    <col min="11010" max="11010" width="54.28515625" style="5" customWidth="1"/>
    <col min="11011" max="11103" width="0" style="5" hidden="1" customWidth="1"/>
    <col min="11104" max="11114" width="10.7109375" style="5" customWidth="1"/>
    <col min="11115" max="11115" width="10.42578125" style="5" customWidth="1"/>
    <col min="11116" max="11116" width="11" style="5" bestFit="1" customWidth="1"/>
    <col min="11117" max="11264" width="9.140625" style="5"/>
    <col min="11265" max="11265" width="5.85546875" style="5" customWidth="1"/>
    <col min="11266" max="11266" width="54.28515625" style="5" customWidth="1"/>
    <col min="11267" max="11359" width="0" style="5" hidden="1" customWidth="1"/>
    <col min="11360" max="11370" width="10.7109375" style="5" customWidth="1"/>
    <col min="11371" max="11371" width="10.42578125" style="5" customWidth="1"/>
    <col min="11372" max="11372" width="11" style="5" bestFit="1" customWidth="1"/>
    <col min="11373" max="11520" width="9.140625" style="5"/>
    <col min="11521" max="11521" width="5.85546875" style="5" customWidth="1"/>
    <col min="11522" max="11522" width="54.28515625" style="5" customWidth="1"/>
    <col min="11523" max="11615" width="0" style="5" hidden="1" customWidth="1"/>
    <col min="11616" max="11626" width="10.7109375" style="5" customWidth="1"/>
    <col min="11627" max="11627" width="10.42578125" style="5" customWidth="1"/>
    <col min="11628" max="11628" width="11" style="5" bestFit="1" customWidth="1"/>
    <col min="11629" max="11776" width="9.140625" style="5"/>
    <col min="11777" max="11777" width="5.85546875" style="5" customWidth="1"/>
    <col min="11778" max="11778" width="54.28515625" style="5" customWidth="1"/>
    <col min="11779" max="11871" width="0" style="5" hidden="1" customWidth="1"/>
    <col min="11872" max="11882" width="10.7109375" style="5" customWidth="1"/>
    <col min="11883" max="11883" width="10.42578125" style="5" customWidth="1"/>
    <col min="11884" max="11884" width="11" style="5" bestFit="1" customWidth="1"/>
    <col min="11885" max="12032" width="9.140625" style="5"/>
    <col min="12033" max="12033" width="5.85546875" style="5" customWidth="1"/>
    <col min="12034" max="12034" width="54.28515625" style="5" customWidth="1"/>
    <col min="12035" max="12127" width="0" style="5" hidden="1" customWidth="1"/>
    <col min="12128" max="12138" width="10.7109375" style="5" customWidth="1"/>
    <col min="12139" max="12139" width="10.42578125" style="5" customWidth="1"/>
    <col min="12140" max="12140" width="11" style="5" bestFit="1" customWidth="1"/>
    <col min="12141" max="12288" width="9.140625" style="5"/>
    <col min="12289" max="12289" width="5.85546875" style="5" customWidth="1"/>
    <col min="12290" max="12290" width="54.28515625" style="5" customWidth="1"/>
    <col min="12291" max="12383" width="0" style="5" hidden="1" customWidth="1"/>
    <col min="12384" max="12394" width="10.7109375" style="5" customWidth="1"/>
    <col min="12395" max="12395" width="10.42578125" style="5" customWidth="1"/>
    <col min="12396" max="12396" width="11" style="5" bestFit="1" customWidth="1"/>
    <col min="12397" max="12544" width="9.140625" style="5"/>
    <col min="12545" max="12545" width="5.85546875" style="5" customWidth="1"/>
    <col min="12546" max="12546" width="54.28515625" style="5" customWidth="1"/>
    <col min="12547" max="12639" width="0" style="5" hidden="1" customWidth="1"/>
    <col min="12640" max="12650" width="10.7109375" style="5" customWidth="1"/>
    <col min="12651" max="12651" width="10.42578125" style="5" customWidth="1"/>
    <col min="12652" max="12652" width="11" style="5" bestFit="1" customWidth="1"/>
    <col min="12653" max="12800" width="9.140625" style="5"/>
    <col min="12801" max="12801" width="5.85546875" style="5" customWidth="1"/>
    <col min="12802" max="12802" width="54.28515625" style="5" customWidth="1"/>
    <col min="12803" max="12895" width="0" style="5" hidden="1" customWidth="1"/>
    <col min="12896" max="12906" width="10.7109375" style="5" customWidth="1"/>
    <col min="12907" max="12907" width="10.42578125" style="5" customWidth="1"/>
    <col min="12908" max="12908" width="11" style="5" bestFit="1" customWidth="1"/>
    <col min="12909" max="13056" width="9.140625" style="5"/>
    <col min="13057" max="13057" width="5.85546875" style="5" customWidth="1"/>
    <col min="13058" max="13058" width="54.28515625" style="5" customWidth="1"/>
    <col min="13059" max="13151" width="0" style="5" hidden="1" customWidth="1"/>
    <col min="13152" max="13162" width="10.7109375" style="5" customWidth="1"/>
    <col min="13163" max="13163" width="10.42578125" style="5" customWidth="1"/>
    <col min="13164" max="13164" width="11" style="5" bestFit="1" customWidth="1"/>
    <col min="13165" max="13312" width="9.140625" style="5"/>
    <col min="13313" max="13313" width="5.85546875" style="5" customWidth="1"/>
    <col min="13314" max="13314" width="54.28515625" style="5" customWidth="1"/>
    <col min="13315" max="13407" width="0" style="5" hidden="1" customWidth="1"/>
    <col min="13408" max="13418" width="10.7109375" style="5" customWidth="1"/>
    <col min="13419" max="13419" width="10.42578125" style="5" customWidth="1"/>
    <col min="13420" max="13420" width="11" style="5" bestFit="1" customWidth="1"/>
    <col min="13421" max="13568" width="9.140625" style="5"/>
    <col min="13569" max="13569" width="5.85546875" style="5" customWidth="1"/>
    <col min="13570" max="13570" width="54.28515625" style="5" customWidth="1"/>
    <col min="13571" max="13663" width="0" style="5" hidden="1" customWidth="1"/>
    <col min="13664" max="13674" width="10.7109375" style="5" customWidth="1"/>
    <col min="13675" max="13675" width="10.42578125" style="5" customWidth="1"/>
    <col min="13676" max="13676" width="11" style="5" bestFit="1" customWidth="1"/>
    <col min="13677" max="13824" width="9.140625" style="5"/>
    <col min="13825" max="13825" width="5.85546875" style="5" customWidth="1"/>
    <col min="13826" max="13826" width="54.28515625" style="5" customWidth="1"/>
    <col min="13827" max="13919" width="0" style="5" hidden="1" customWidth="1"/>
    <col min="13920" max="13930" width="10.7109375" style="5" customWidth="1"/>
    <col min="13931" max="13931" width="10.42578125" style="5" customWidth="1"/>
    <col min="13932" max="13932" width="11" style="5" bestFit="1" customWidth="1"/>
    <col min="13933" max="14080" width="9.140625" style="5"/>
    <col min="14081" max="14081" width="5.85546875" style="5" customWidth="1"/>
    <col min="14082" max="14082" width="54.28515625" style="5" customWidth="1"/>
    <col min="14083" max="14175" width="0" style="5" hidden="1" customWidth="1"/>
    <col min="14176" max="14186" width="10.7109375" style="5" customWidth="1"/>
    <col min="14187" max="14187" width="10.42578125" style="5" customWidth="1"/>
    <col min="14188" max="14188" width="11" style="5" bestFit="1" customWidth="1"/>
    <col min="14189" max="14336" width="9.140625" style="5"/>
    <col min="14337" max="14337" width="5.85546875" style="5" customWidth="1"/>
    <col min="14338" max="14338" width="54.28515625" style="5" customWidth="1"/>
    <col min="14339" max="14431" width="0" style="5" hidden="1" customWidth="1"/>
    <col min="14432" max="14442" width="10.7109375" style="5" customWidth="1"/>
    <col min="14443" max="14443" width="10.42578125" style="5" customWidth="1"/>
    <col min="14444" max="14444" width="11" style="5" bestFit="1" customWidth="1"/>
    <col min="14445" max="14592" width="9.140625" style="5"/>
    <col min="14593" max="14593" width="5.85546875" style="5" customWidth="1"/>
    <col min="14594" max="14594" width="54.28515625" style="5" customWidth="1"/>
    <col min="14595" max="14687" width="0" style="5" hidden="1" customWidth="1"/>
    <col min="14688" max="14698" width="10.7109375" style="5" customWidth="1"/>
    <col min="14699" max="14699" width="10.42578125" style="5" customWidth="1"/>
    <col min="14700" max="14700" width="11" style="5" bestFit="1" customWidth="1"/>
    <col min="14701" max="14848" width="9.140625" style="5"/>
    <col min="14849" max="14849" width="5.85546875" style="5" customWidth="1"/>
    <col min="14850" max="14850" width="54.28515625" style="5" customWidth="1"/>
    <col min="14851" max="14943" width="0" style="5" hidden="1" customWidth="1"/>
    <col min="14944" max="14954" width="10.7109375" style="5" customWidth="1"/>
    <col min="14955" max="14955" width="10.42578125" style="5" customWidth="1"/>
    <col min="14956" max="14956" width="11" style="5" bestFit="1" customWidth="1"/>
    <col min="14957" max="15104" width="9.140625" style="5"/>
    <col min="15105" max="15105" width="5.85546875" style="5" customWidth="1"/>
    <col min="15106" max="15106" width="54.28515625" style="5" customWidth="1"/>
    <col min="15107" max="15199" width="0" style="5" hidden="1" customWidth="1"/>
    <col min="15200" max="15210" width="10.7109375" style="5" customWidth="1"/>
    <col min="15211" max="15211" width="10.42578125" style="5" customWidth="1"/>
    <col min="15212" max="15212" width="11" style="5" bestFit="1" customWidth="1"/>
    <col min="15213" max="15360" width="9.140625" style="5"/>
    <col min="15361" max="15361" width="5.85546875" style="5" customWidth="1"/>
    <col min="15362" max="15362" width="54.28515625" style="5" customWidth="1"/>
    <col min="15363" max="15455" width="0" style="5" hidden="1" customWidth="1"/>
    <col min="15456" max="15466" width="10.7109375" style="5" customWidth="1"/>
    <col min="15467" max="15467" width="10.42578125" style="5" customWidth="1"/>
    <col min="15468" max="15468" width="11" style="5" bestFit="1" customWidth="1"/>
    <col min="15469" max="15616" width="9.140625" style="5"/>
    <col min="15617" max="15617" width="5.85546875" style="5" customWidth="1"/>
    <col min="15618" max="15618" width="54.28515625" style="5" customWidth="1"/>
    <col min="15619" max="15711" width="0" style="5" hidden="1" customWidth="1"/>
    <col min="15712" max="15722" width="10.7109375" style="5" customWidth="1"/>
    <col min="15723" max="15723" width="10.42578125" style="5" customWidth="1"/>
    <col min="15724" max="15724" width="11" style="5" bestFit="1" customWidth="1"/>
    <col min="15725" max="15872" width="9.140625" style="5"/>
    <col min="15873" max="15873" width="5.85546875" style="5" customWidth="1"/>
    <col min="15874" max="15874" width="54.28515625" style="5" customWidth="1"/>
    <col min="15875" max="15967" width="0" style="5" hidden="1" customWidth="1"/>
    <col min="15968" max="15978" width="10.7109375" style="5" customWidth="1"/>
    <col min="15979" max="15979" width="10.42578125" style="5" customWidth="1"/>
    <col min="15980" max="15980" width="11" style="5" bestFit="1" customWidth="1"/>
    <col min="15981" max="16128" width="9.140625" style="5"/>
    <col min="16129" max="16129" width="5.85546875" style="5" customWidth="1"/>
    <col min="16130" max="16130" width="54.28515625" style="5" customWidth="1"/>
    <col min="16131" max="16223" width="0" style="5" hidden="1" customWidth="1"/>
    <col min="16224" max="16234" width="10.7109375" style="5" customWidth="1"/>
    <col min="16235" max="16235" width="10.42578125" style="5" customWidth="1"/>
    <col min="16236" max="16236" width="11" style="5" bestFit="1" customWidth="1"/>
    <col min="16237" max="16384" width="9.140625" style="5"/>
  </cols>
  <sheetData>
    <row r="1" spans="1:109" ht="18.75">
      <c r="A1" s="1" t="s">
        <v>62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109" hidden="1">
      <c r="A2" s="6"/>
      <c r="B2" s="7"/>
      <c r="C2" s="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109" ht="17.25" customHeight="1" thickBot="1">
      <c r="A3" s="9"/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4"/>
      <c r="W3" s="4"/>
      <c r="X3" s="4"/>
      <c r="Y3" s="4"/>
      <c r="Z3" s="4"/>
      <c r="AA3" s="4"/>
      <c r="AB3" s="4"/>
      <c r="AC3" s="10"/>
      <c r="AD3" s="10"/>
      <c r="AG3" s="10"/>
      <c r="AN3" s="90"/>
      <c r="AO3" s="90"/>
      <c r="AQ3" s="90"/>
      <c r="AR3" s="90"/>
      <c r="AT3" s="90"/>
      <c r="AU3" s="90"/>
      <c r="AZ3" s="90"/>
      <c r="BA3" s="90"/>
      <c r="BB3" s="90"/>
      <c r="BC3" s="90"/>
      <c r="BI3" s="90"/>
      <c r="BJ3" s="90"/>
      <c r="BK3" s="11"/>
      <c r="BL3" s="11"/>
      <c r="BM3" s="12"/>
      <c r="BN3" s="12"/>
      <c r="BO3" s="90"/>
      <c r="BP3" s="90"/>
      <c r="BQ3" s="12"/>
      <c r="BR3" s="12"/>
      <c r="BV3" s="13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Y3" s="14"/>
      <c r="CZ3" s="14"/>
      <c r="DA3" s="14"/>
      <c r="DE3" s="91" t="s">
        <v>0</v>
      </c>
    </row>
    <row r="4" spans="1:109" ht="23.25" customHeight="1" thickTop="1" thickBot="1">
      <c r="A4" s="28" t="s">
        <v>1</v>
      </c>
      <c r="B4" s="29" t="s">
        <v>2</v>
      </c>
      <c r="C4" s="30">
        <v>38504</v>
      </c>
      <c r="D4" s="30">
        <v>38534</v>
      </c>
      <c r="E4" s="30">
        <v>38565</v>
      </c>
      <c r="F4" s="31">
        <v>38596</v>
      </c>
      <c r="G4" s="30">
        <v>38626</v>
      </c>
      <c r="H4" s="32">
        <v>38657</v>
      </c>
      <c r="I4" s="30">
        <v>38687</v>
      </c>
      <c r="J4" s="30">
        <v>38718</v>
      </c>
      <c r="K4" s="30">
        <v>38749</v>
      </c>
      <c r="L4" s="30">
        <v>38777</v>
      </c>
      <c r="M4" s="31">
        <v>38808</v>
      </c>
      <c r="N4" s="30">
        <v>38838</v>
      </c>
      <c r="O4" s="30">
        <v>38869</v>
      </c>
      <c r="P4" s="30">
        <v>38899</v>
      </c>
      <c r="Q4" s="30">
        <v>38930</v>
      </c>
      <c r="R4" s="30">
        <v>38961</v>
      </c>
      <c r="S4" s="30">
        <v>38991</v>
      </c>
      <c r="T4" s="30">
        <v>39022</v>
      </c>
      <c r="U4" s="30">
        <v>39052</v>
      </c>
      <c r="V4" s="30">
        <v>39083</v>
      </c>
      <c r="W4" s="30">
        <v>39114</v>
      </c>
      <c r="X4" s="30">
        <v>39142</v>
      </c>
      <c r="Y4" s="30">
        <v>39173</v>
      </c>
      <c r="Z4" s="30">
        <v>39203</v>
      </c>
      <c r="AA4" s="30">
        <v>39234</v>
      </c>
      <c r="AB4" s="30">
        <v>39264</v>
      </c>
      <c r="AC4" s="30">
        <v>39295</v>
      </c>
      <c r="AD4" s="30">
        <v>39326</v>
      </c>
      <c r="AE4" s="30">
        <v>39356</v>
      </c>
      <c r="AF4" s="30">
        <v>39387</v>
      </c>
      <c r="AG4" s="30">
        <v>39417</v>
      </c>
      <c r="AH4" s="30">
        <v>39448</v>
      </c>
      <c r="AI4" s="30">
        <v>39479</v>
      </c>
      <c r="AJ4" s="30">
        <v>39508</v>
      </c>
      <c r="AK4" s="30">
        <v>39539</v>
      </c>
      <c r="AL4" s="30">
        <v>39569</v>
      </c>
      <c r="AM4" s="30">
        <v>39600</v>
      </c>
      <c r="AN4" s="30">
        <v>39630</v>
      </c>
      <c r="AO4" s="30">
        <v>39661</v>
      </c>
      <c r="AP4" s="32">
        <v>39692</v>
      </c>
      <c r="AQ4" s="32">
        <v>39722</v>
      </c>
      <c r="AR4" s="30">
        <v>39753</v>
      </c>
      <c r="AS4" s="30">
        <v>39783</v>
      </c>
      <c r="AT4" s="30">
        <v>39814</v>
      </c>
      <c r="AU4" s="30">
        <v>39845</v>
      </c>
      <c r="AV4" s="30">
        <v>39881</v>
      </c>
      <c r="AW4" s="30">
        <v>39904</v>
      </c>
      <c r="AX4" s="30">
        <v>39934</v>
      </c>
      <c r="AY4" s="30">
        <v>39965</v>
      </c>
      <c r="AZ4" s="30">
        <v>39995</v>
      </c>
      <c r="BA4" s="30">
        <v>40026</v>
      </c>
      <c r="BB4" s="30">
        <v>40057</v>
      </c>
      <c r="BC4" s="30">
        <v>40087</v>
      </c>
      <c r="BD4" s="30">
        <v>40118</v>
      </c>
      <c r="BE4" s="30">
        <v>40148</v>
      </c>
      <c r="BF4" s="30">
        <v>40179</v>
      </c>
      <c r="BG4" s="30">
        <v>40210</v>
      </c>
      <c r="BH4" s="30">
        <v>40238</v>
      </c>
      <c r="BI4" s="30">
        <v>40269</v>
      </c>
      <c r="BJ4" s="30">
        <v>40299</v>
      </c>
      <c r="BK4" s="30">
        <v>40330</v>
      </c>
      <c r="BL4" s="30">
        <v>40360</v>
      </c>
      <c r="BM4" s="30">
        <v>40391</v>
      </c>
      <c r="BN4" s="30">
        <v>40422</v>
      </c>
      <c r="BO4" s="30">
        <v>40452</v>
      </c>
      <c r="BP4" s="30">
        <v>40483</v>
      </c>
      <c r="BQ4" s="30">
        <v>40513</v>
      </c>
      <c r="BR4" s="30">
        <v>40544</v>
      </c>
      <c r="BS4" s="30">
        <v>40575</v>
      </c>
      <c r="BT4" s="30">
        <v>40603</v>
      </c>
      <c r="BU4" s="30">
        <v>40634</v>
      </c>
      <c r="BV4" s="30">
        <v>40664</v>
      </c>
      <c r="BW4" s="30">
        <v>40695</v>
      </c>
      <c r="BX4" s="30">
        <v>40725</v>
      </c>
      <c r="BY4" s="30">
        <v>40756</v>
      </c>
      <c r="BZ4" s="30">
        <v>40787</v>
      </c>
      <c r="CA4" s="30">
        <v>40817</v>
      </c>
      <c r="CB4" s="30">
        <v>40848</v>
      </c>
      <c r="CC4" s="30">
        <v>40878</v>
      </c>
      <c r="CD4" s="30">
        <v>40909</v>
      </c>
      <c r="CE4" s="30">
        <v>40940</v>
      </c>
      <c r="CF4" s="30">
        <v>40969</v>
      </c>
      <c r="CG4" s="30">
        <v>41000</v>
      </c>
      <c r="CH4" s="30">
        <v>41030</v>
      </c>
      <c r="CI4" s="30">
        <v>41061</v>
      </c>
      <c r="CJ4" s="30">
        <v>41091</v>
      </c>
      <c r="CK4" s="30">
        <v>41122</v>
      </c>
      <c r="CL4" s="30">
        <v>41153</v>
      </c>
      <c r="CM4" s="30">
        <v>41183</v>
      </c>
      <c r="CN4" s="30">
        <v>41214</v>
      </c>
      <c r="CO4" s="30">
        <v>41244</v>
      </c>
      <c r="CP4" s="30">
        <v>41275</v>
      </c>
      <c r="CQ4" s="30">
        <v>41306</v>
      </c>
      <c r="CR4" s="30">
        <v>41334</v>
      </c>
      <c r="CS4" s="30">
        <v>41365</v>
      </c>
      <c r="CT4" s="30">
        <v>41395</v>
      </c>
      <c r="CU4" s="30">
        <v>41426</v>
      </c>
      <c r="CV4" s="30">
        <v>41456</v>
      </c>
      <c r="CW4" s="30">
        <v>41487</v>
      </c>
      <c r="CX4" s="30">
        <v>41518</v>
      </c>
      <c r="CY4" s="30">
        <v>41548</v>
      </c>
      <c r="CZ4" s="30">
        <v>41579</v>
      </c>
      <c r="DA4" s="30">
        <v>41609</v>
      </c>
      <c r="DB4" s="30">
        <v>41640</v>
      </c>
      <c r="DC4" s="30">
        <v>41671</v>
      </c>
      <c r="DD4" s="33">
        <v>41699</v>
      </c>
      <c r="DE4" s="33">
        <v>41730</v>
      </c>
    </row>
    <row r="5" spans="1:109" ht="24" customHeight="1" thickTop="1">
      <c r="A5" s="34"/>
      <c r="B5" s="35"/>
      <c r="C5" s="15"/>
      <c r="D5" s="15"/>
      <c r="E5" s="15"/>
      <c r="F5" s="16"/>
      <c r="G5" s="15"/>
      <c r="H5" s="17"/>
      <c r="I5" s="15"/>
      <c r="J5" s="15"/>
      <c r="K5" s="15"/>
      <c r="L5" s="15"/>
      <c r="M5" s="1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8"/>
      <c r="AQ5" s="18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1"/>
      <c r="DE5" s="21"/>
    </row>
    <row r="6" spans="1:109" ht="17.25" customHeight="1">
      <c r="A6" s="36" t="s">
        <v>3</v>
      </c>
      <c r="B6" s="42" t="s">
        <v>4</v>
      </c>
      <c r="C6" s="43">
        <v>0</v>
      </c>
      <c r="D6" s="43">
        <v>0</v>
      </c>
      <c r="E6" s="43">
        <v>0</v>
      </c>
      <c r="F6" s="44">
        <v>0</v>
      </c>
      <c r="G6" s="43">
        <v>0</v>
      </c>
      <c r="H6" s="45">
        <v>0</v>
      </c>
      <c r="I6" s="43">
        <v>0</v>
      </c>
      <c r="J6" s="43">
        <v>0</v>
      </c>
      <c r="K6" s="43">
        <v>0</v>
      </c>
      <c r="L6" s="43">
        <v>0</v>
      </c>
      <c r="M6" s="44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  <c r="AA6" s="43">
        <v>0</v>
      </c>
      <c r="AB6" s="43">
        <v>0</v>
      </c>
      <c r="AC6" s="43"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S6" s="43">
        <v>0</v>
      </c>
      <c r="AT6" s="43">
        <v>0</v>
      </c>
      <c r="AU6" s="43">
        <v>0</v>
      </c>
      <c r="AV6" s="43">
        <v>0</v>
      </c>
      <c r="AW6" s="43">
        <v>0</v>
      </c>
      <c r="AX6" s="43">
        <v>0</v>
      </c>
      <c r="AY6" s="43">
        <v>0</v>
      </c>
      <c r="AZ6" s="43">
        <v>0</v>
      </c>
      <c r="BA6" s="43">
        <v>0</v>
      </c>
      <c r="BB6" s="43">
        <v>0</v>
      </c>
      <c r="BC6" s="43">
        <v>0</v>
      </c>
      <c r="BD6" s="43">
        <v>0</v>
      </c>
      <c r="BE6" s="43">
        <v>0</v>
      </c>
      <c r="BF6" s="43">
        <v>0</v>
      </c>
      <c r="BG6" s="43">
        <v>0</v>
      </c>
      <c r="BH6" s="43">
        <v>0</v>
      </c>
      <c r="BI6" s="43">
        <v>0</v>
      </c>
      <c r="BJ6" s="43">
        <v>0</v>
      </c>
      <c r="BK6" s="43">
        <v>0</v>
      </c>
      <c r="BL6" s="43">
        <v>0</v>
      </c>
      <c r="BM6" s="43">
        <v>0</v>
      </c>
      <c r="BN6" s="43">
        <v>0</v>
      </c>
      <c r="BO6" s="43">
        <v>0</v>
      </c>
      <c r="BP6" s="43">
        <v>0</v>
      </c>
      <c r="BQ6" s="43">
        <v>0</v>
      </c>
      <c r="BR6" s="43">
        <v>0</v>
      </c>
      <c r="BS6" s="43">
        <v>0</v>
      </c>
      <c r="BT6" s="43">
        <v>0</v>
      </c>
      <c r="BU6" s="43">
        <v>0</v>
      </c>
      <c r="BV6" s="43">
        <v>0</v>
      </c>
      <c r="BW6" s="43">
        <v>0</v>
      </c>
      <c r="BX6" s="43">
        <v>0</v>
      </c>
      <c r="BY6" s="43">
        <v>0</v>
      </c>
      <c r="BZ6" s="43">
        <v>0</v>
      </c>
      <c r="CA6" s="43">
        <v>0</v>
      </c>
      <c r="CB6" s="43">
        <v>0</v>
      </c>
      <c r="CC6" s="43">
        <v>0</v>
      </c>
      <c r="CD6" s="43">
        <v>0</v>
      </c>
      <c r="CE6" s="43">
        <v>0</v>
      </c>
      <c r="CF6" s="43">
        <v>0</v>
      </c>
      <c r="CG6" s="43">
        <v>0</v>
      </c>
      <c r="CH6" s="43">
        <v>0</v>
      </c>
      <c r="CI6" s="43">
        <v>0</v>
      </c>
      <c r="CJ6" s="43">
        <v>0</v>
      </c>
      <c r="CK6" s="43">
        <v>0</v>
      </c>
      <c r="CL6" s="43">
        <v>0</v>
      </c>
      <c r="CM6" s="43">
        <v>0</v>
      </c>
      <c r="CN6" s="43">
        <v>0</v>
      </c>
      <c r="CO6" s="43">
        <v>0</v>
      </c>
      <c r="CP6" s="43">
        <v>0</v>
      </c>
      <c r="CQ6" s="43">
        <v>0</v>
      </c>
      <c r="CR6" s="43">
        <v>0</v>
      </c>
      <c r="CS6" s="43">
        <v>0</v>
      </c>
      <c r="CT6" s="43">
        <v>0</v>
      </c>
      <c r="CU6" s="43">
        <v>0</v>
      </c>
      <c r="CV6" s="43">
        <v>0</v>
      </c>
      <c r="CW6" s="43">
        <v>0</v>
      </c>
      <c r="CX6" s="43">
        <v>0</v>
      </c>
      <c r="CY6" s="43">
        <v>0</v>
      </c>
      <c r="CZ6" s="43">
        <v>0</v>
      </c>
      <c r="DA6" s="43">
        <v>0</v>
      </c>
      <c r="DB6" s="43">
        <v>0</v>
      </c>
      <c r="DC6" s="43">
        <v>0</v>
      </c>
      <c r="DD6" s="46">
        <v>0</v>
      </c>
      <c r="DE6" s="46">
        <v>0</v>
      </c>
    </row>
    <row r="7" spans="1:109" ht="17.25" customHeight="1">
      <c r="A7" s="37"/>
      <c r="B7" s="47"/>
      <c r="C7" s="48"/>
      <c r="D7" s="48"/>
      <c r="E7" s="48"/>
      <c r="F7" s="49"/>
      <c r="G7" s="48"/>
      <c r="H7" s="50"/>
      <c r="I7" s="48"/>
      <c r="J7" s="48"/>
      <c r="K7" s="48"/>
      <c r="L7" s="48"/>
      <c r="M7" s="49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51"/>
      <c r="DE7" s="51"/>
    </row>
    <row r="8" spans="1:109" ht="17.25" customHeight="1">
      <c r="A8" s="36" t="s">
        <v>5</v>
      </c>
      <c r="B8" s="42" t="s">
        <v>6</v>
      </c>
      <c r="C8" s="43">
        <v>137386.0341277422</v>
      </c>
      <c r="D8" s="43">
        <v>117399.348093801</v>
      </c>
      <c r="E8" s="43">
        <v>131125.28454545111</v>
      </c>
      <c r="F8" s="44">
        <v>140720.59705364634</v>
      </c>
      <c r="G8" s="43">
        <v>141011.62746160629</v>
      </c>
      <c r="H8" s="45">
        <v>159497.48855781881</v>
      </c>
      <c r="I8" s="43">
        <v>145285.62479737948</v>
      </c>
      <c r="J8" s="43">
        <v>150117.14150413964</v>
      </c>
      <c r="K8" s="43">
        <v>180139.24913477548</v>
      </c>
      <c r="L8" s="43">
        <v>185596.64168305803</v>
      </c>
      <c r="M8" s="44">
        <v>171768.35285375925</v>
      </c>
      <c r="N8" s="43">
        <v>197853.7032548814</v>
      </c>
      <c r="O8" s="43">
        <v>189741.42472981042</v>
      </c>
      <c r="P8" s="43">
        <v>201220.75243668648</v>
      </c>
      <c r="Q8" s="43">
        <v>207376.85327395448</v>
      </c>
      <c r="R8" s="43">
        <v>232379.02466321187</v>
      </c>
      <c r="S8" s="43">
        <v>235220.29024859404</v>
      </c>
      <c r="T8" s="43">
        <v>253038.36976652572</v>
      </c>
      <c r="U8" s="43">
        <v>278446.37739369058</v>
      </c>
      <c r="V8" s="43">
        <v>245272.14790840913</v>
      </c>
      <c r="W8" s="43">
        <v>242442.3100011294</v>
      </c>
      <c r="X8" s="43">
        <v>241406.61946127925</v>
      </c>
      <c r="Y8" s="43">
        <v>230874.92979168013</v>
      </c>
      <c r="Z8" s="43">
        <v>229179.90703698719</v>
      </c>
      <c r="AA8" s="43">
        <v>236414.29466614086</v>
      </c>
      <c r="AB8" s="43">
        <v>262561.77986380341</v>
      </c>
      <c r="AC8" s="43">
        <v>275642.83616328746</v>
      </c>
      <c r="AD8" s="43">
        <v>279192.4884326607</v>
      </c>
      <c r="AE8" s="43">
        <v>266967.41221147869</v>
      </c>
      <c r="AF8" s="43">
        <v>298101.25039353222</v>
      </c>
      <c r="AG8" s="43">
        <v>280388.48017139942</v>
      </c>
      <c r="AH8" s="43">
        <v>297271.43602694536</v>
      </c>
      <c r="AI8" s="43">
        <v>272698.01819091185</v>
      </c>
      <c r="AJ8" s="43">
        <v>263998.76533190883</v>
      </c>
      <c r="AK8" s="43">
        <v>241307.58789939963</v>
      </c>
      <c r="AL8" s="43">
        <v>248295.76869701056</v>
      </c>
      <c r="AM8" s="43">
        <v>260348.38627041283</v>
      </c>
      <c r="AN8" s="43">
        <v>284965.82628359669</v>
      </c>
      <c r="AO8" s="43">
        <v>262508.99074876745</v>
      </c>
      <c r="AP8" s="43">
        <v>240133.13641787361</v>
      </c>
      <c r="AQ8" s="43">
        <v>247172.15100666095</v>
      </c>
      <c r="AR8" s="43">
        <v>247318.16636269708</v>
      </c>
      <c r="AS8" s="43">
        <v>226472.68194759256</v>
      </c>
      <c r="AT8" s="43">
        <v>248498.39609261439</v>
      </c>
      <c r="AU8" s="43">
        <v>255750.81632148125</v>
      </c>
      <c r="AV8" s="43">
        <v>261668.2340031841</v>
      </c>
      <c r="AW8" s="43">
        <v>250963.08280641586</v>
      </c>
      <c r="AX8" s="43">
        <v>247165.85171388794</v>
      </c>
      <c r="AY8" s="43">
        <v>239066.4802707693</v>
      </c>
      <c r="AZ8" s="43">
        <v>222235.0930853264</v>
      </c>
      <c r="BA8" s="43">
        <v>213157.40076199675</v>
      </c>
      <c r="BB8" s="43">
        <v>221243.51232874728</v>
      </c>
      <c r="BC8" s="43">
        <v>230038.60302393045</v>
      </c>
      <c r="BD8" s="43">
        <v>225281.30221427255</v>
      </c>
      <c r="BE8" s="43">
        <v>242699.68803018064</v>
      </c>
      <c r="BF8" s="43">
        <v>252608.18815209827</v>
      </c>
      <c r="BG8" s="43">
        <v>246450.13653262565</v>
      </c>
      <c r="BH8" s="43">
        <v>257805.51736637356</v>
      </c>
      <c r="BI8" s="43">
        <v>240144.475173174</v>
      </c>
      <c r="BJ8" s="43">
        <v>273052.42501328693</v>
      </c>
      <c r="BK8" s="43">
        <v>258250.54107368217</v>
      </c>
      <c r="BL8" s="43">
        <v>213353.58345542761</v>
      </c>
      <c r="BM8" s="43">
        <v>240985.29380027275</v>
      </c>
      <c r="BN8" s="43">
        <v>244599.46316346692</v>
      </c>
      <c r="BO8" s="43">
        <v>251201.50909209871</v>
      </c>
      <c r="BP8" s="43">
        <v>257937.35828741209</v>
      </c>
      <c r="BQ8" s="43">
        <v>254678.39536562684</v>
      </c>
      <c r="BR8" s="43">
        <v>255903.56181570969</v>
      </c>
      <c r="BS8" s="43">
        <v>256948.65902961243</v>
      </c>
      <c r="BT8" s="43">
        <v>216110.11891233135</v>
      </c>
      <c r="BU8" s="43">
        <v>252412.87371397743</v>
      </c>
      <c r="BV8" s="43">
        <v>211799.71538531585</v>
      </c>
      <c r="BW8" s="43">
        <v>243411.21701593651</v>
      </c>
      <c r="BX8" s="43">
        <v>218376.56731882371</v>
      </c>
      <c r="BY8" s="43">
        <v>205178.3766125745</v>
      </c>
      <c r="BZ8" s="43">
        <v>217597.39724131243</v>
      </c>
      <c r="CA8" s="43">
        <v>217877.85670702509</v>
      </c>
      <c r="CB8" s="43">
        <v>264835.77243650565</v>
      </c>
      <c r="CC8" s="43">
        <v>214652.98685543862</v>
      </c>
      <c r="CD8" s="43">
        <v>175112.90033093217</v>
      </c>
      <c r="CE8" s="43">
        <v>196333.64010481746</v>
      </c>
      <c r="CF8" s="43">
        <v>245776.2354906844</v>
      </c>
      <c r="CG8" s="43">
        <v>243471.86069752497</v>
      </c>
      <c r="CH8" s="43">
        <v>250375.97247934691</v>
      </c>
      <c r="CI8" s="43">
        <v>191631.19084373233</v>
      </c>
      <c r="CJ8" s="43">
        <v>234311.0357581196</v>
      </c>
      <c r="CK8" s="43">
        <v>203931.27148979629</v>
      </c>
      <c r="CL8" s="43">
        <v>213939.94777051674</v>
      </c>
      <c r="CM8" s="43">
        <v>222561.47313528575</v>
      </c>
      <c r="CN8" s="43">
        <v>222971.41418918199</v>
      </c>
      <c r="CO8" s="43">
        <v>246823.32745835738</v>
      </c>
      <c r="CP8" s="43">
        <v>261840.31835304777</v>
      </c>
      <c r="CQ8" s="43">
        <v>215643.19264672711</v>
      </c>
      <c r="CR8" s="43">
        <v>253630.18403316487</v>
      </c>
      <c r="CS8" s="43">
        <v>255781.11688117657</v>
      </c>
      <c r="CT8" s="43">
        <v>278848.96760224138</v>
      </c>
      <c r="CU8" s="43">
        <v>259194.77186890645</v>
      </c>
      <c r="CV8" s="43">
        <v>277408.43667797395</v>
      </c>
      <c r="CW8" s="43">
        <v>250762.62740113301</v>
      </c>
      <c r="CX8" s="43">
        <v>248287.181337691</v>
      </c>
      <c r="CY8" s="43">
        <v>243315.283596783</v>
      </c>
      <c r="CZ8" s="43">
        <v>250895.80286462622</v>
      </c>
      <c r="DA8" s="43">
        <v>298861.06407877535</v>
      </c>
      <c r="DB8" s="43">
        <v>266446.31054302875</v>
      </c>
      <c r="DC8" s="43">
        <v>276911.55744731298</v>
      </c>
      <c r="DD8" s="46">
        <v>294091.43711811712</v>
      </c>
      <c r="DE8" s="46">
        <v>281590.62893361552</v>
      </c>
    </row>
    <row r="9" spans="1:109" ht="17.25" customHeight="1">
      <c r="A9" s="37" t="s">
        <v>7</v>
      </c>
      <c r="B9" s="47" t="s">
        <v>8</v>
      </c>
      <c r="C9" s="52">
        <v>2411.6448719245864</v>
      </c>
      <c r="D9" s="52">
        <v>2374.4042479120635</v>
      </c>
      <c r="E9" s="52">
        <v>2689.557767122385</v>
      </c>
      <c r="F9" s="53">
        <v>2609.4719283896675</v>
      </c>
      <c r="G9" s="52">
        <v>2830.1345873619593</v>
      </c>
      <c r="H9" s="54">
        <v>3422.5043247995222</v>
      </c>
      <c r="I9" s="52">
        <v>3857.1887310018651</v>
      </c>
      <c r="J9" s="52">
        <v>2834.8099402158277</v>
      </c>
      <c r="K9" s="52">
        <v>2471.336450793483</v>
      </c>
      <c r="L9" s="52">
        <v>2243.0124421296227</v>
      </c>
      <c r="M9" s="53">
        <v>2325.8836747241262</v>
      </c>
      <c r="N9" s="52">
        <v>2201.271461872574</v>
      </c>
      <c r="O9" s="52">
        <v>2000.5660083582759</v>
      </c>
      <c r="P9" s="52">
        <v>2248.3279587485636</v>
      </c>
      <c r="Q9" s="52">
        <v>2611.3851675302876</v>
      </c>
      <c r="R9" s="52">
        <v>2145.5334598244067</v>
      </c>
      <c r="S9" s="52">
        <v>2471.2829387531992</v>
      </c>
      <c r="T9" s="52">
        <v>2775.8332068863997</v>
      </c>
      <c r="U9" s="52">
        <v>3733.53284045079</v>
      </c>
      <c r="V9" s="52">
        <v>2768.4633993110911</v>
      </c>
      <c r="W9" s="52">
        <v>2662.2735426748309</v>
      </c>
      <c r="X9" s="52">
        <v>2443.9914995117688</v>
      </c>
      <c r="Y9" s="52">
        <v>2448.4930247718553</v>
      </c>
      <c r="Z9" s="52">
        <v>2350.2080557019381</v>
      </c>
      <c r="AA9" s="52">
        <v>2179.9660078971137</v>
      </c>
      <c r="AB9" s="52">
        <v>2431.050977735094</v>
      </c>
      <c r="AC9" s="52">
        <v>2273.008936529533</v>
      </c>
      <c r="AD9" s="52">
        <v>2236.9975068954045</v>
      </c>
      <c r="AE9" s="52">
        <v>2654.2667859085932</v>
      </c>
      <c r="AF9" s="52">
        <v>2637.1692764746685</v>
      </c>
      <c r="AG9" s="52">
        <v>4080.571408117969</v>
      </c>
      <c r="AH9" s="52">
        <v>3184.2296227115567</v>
      </c>
      <c r="AI9" s="52">
        <v>2678.3764082254934</v>
      </c>
      <c r="AJ9" s="52">
        <v>2471.1708194960197</v>
      </c>
      <c r="AK9" s="52">
        <v>2611.5033620126337</v>
      </c>
      <c r="AL9" s="52">
        <v>2543.5802629821205</v>
      </c>
      <c r="AM9" s="52">
        <v>2419.5564327564121</v>
      </c>
      <c r="AN9" s="52">
        <v>2828.8218833200708</v>
      </c>
      <c r="AO9" s="52">
        <v>2636.1945565999749</v>
      </c>
      <c r="AP9" s="52">
        <v>2433.2374582085795</v>
      </c>
      <c r="AQ9" s="52">
        <v>2728.3825553319652</v>
      </c>
      <c r="AR9" s="52">
        <v>2743.7347612636531</v>
      </c>
      <c r="AS9" s="52">
        <v>4920.3742663607209</v>
      </c>
      <c r="AT9" s="52">
        <v>3158.0098267541052</v>
      </c>
      <c r="AU9" s="52">
        <v>2932.2880551760159</v>
      </c>
      <c r="AV9" s="52">
        <v>2636.3657891956341</v>
      </c>
      <c r="AW9" s="52">
        <v>2803.1081531132422</v>
      </c>
      <c r="AX9" s="52">
        <v>2501.6318487829526</v>
      </c>
      <c r="AY9" s="52">
        <v>2639.8834569233595</v>
      </c>
      <c r="AZ9" s="52">
        <v>2766.7236381778416</v>
      </c>
      <c r="BA9" s="52">
        <v>2763.7267800536069</v>
      </c>
      <c r="BB9" s="52">
        <v>2588.0230722182687</v>
      </c>
      <c r="BC9" s="52">
        <v>2616.4069659249826</v>
      </c>
      <c r="BD9" s="52">
        <v>2906.4401303405753</v>
      </c>
      <c r="BE9" s="52">
        <v>4540.8459481838481</v>
      </c>
      <c r="BF9" s="52">
        <v>3193.9353958894894</v>
      </c>
      <c r="BG9" s="52">
        <v>3014.0849166912244</v>
      </c>
      <c r="BH9" s="52">
        <v>3331.4921098954283</v>
      </c>
      <c r="BI9" s="52">
        <v>3034.892107271859</v>
      </c>
      <c r="BJ9" s="52">
        <v>3058.530793599246</v>
      </c>
      <c r="BK9" s="52">
        <v>3044.7412596029767</v>
      </c>
      <c r="BL9" s="52">
        <v>2922.8846427241333</v>
      </c>
      <c r="BM9" s="52">
        <v>3204.4366829432884</v>
      </c>
      <c r="BN9" s="52">
        <v>3270.9799411855515</v>
      </c>
      <c r="BO9" s="52">
        <v>3170.9120614312574</v>
      </c>
      <c r="BP9" s="52">
        <v>3235.7485965076662</v>
      </c>
      <c r="BQ9" s="52">
        <v>4206.4172802693201</v>
      </c>
      <c r="BR9" s="52">
        <v>3861.5959101247977</v>
      </c>
      <c r="BS9" s="52">
        <v>3248.3862172234908</v>
      </c>
      <c r="BT9" s="52">
        <v>3401.9818232472849</v>
      </c>
      <c r="BU9" s="52">
        <v>3143.5539530932256</v>
      </c>
      <c r="BV9" s="52">
        <v>3348.1496243326078</v>
      </c>
      <c r="BW9" s="52">
        <v>3196.0201372805332</v>
      </c>
      <c r="BX9" s="52">
        <v>3271.0530970156478</v>
      </c>
      <c r="BY9" s="52">
        <v>3723.4052513859419</v>
      </c>
      <c r="BZ9" s="52">
        <v>3523.040140670726</v>
      </c>
      <c r="CA9" s="52">
        <v>3952.8994427882349</v>
      </c>
      <c r="CB9" s="52">
        <v>3990.452736690575</v>
      </c>
      <c r="CC9" s="52">
        <v>4740.9176379585651</v>
      </c>
      <c r="CD9" s="52">
        <v>3776.1984780613684</v>
      </c>
      <c r="CE9" s="52">
        <v>3640.6363961059837</v>
      </c>
      <c r="CF9" s="52">
        <v>3312.0465586532928</v>
      </c>
      <c r="CG9" s="52">
        <v>3394.6748425060241</v>
      </c>
      <c r="CH9" s="52">
        <v>3669.5814846955191</v>
      </c>
      <c r="CI9" s="52">
        <v>3071.6160394472058</v>
      </c>
      <c r="CJ9" s="52">
        <v>3325.7167871601114</v>
      </c>
      <c r="CK9" s="52">
        <v>3592.0347304622965</v>
      </c>
      <c r="CL9" s="52">
        <v>3576.0201575213905</v>
      </c>
      <c r="CM9" s="52">
        <v>4228.9072712417847</v>
      </c>
      <c r="CN9" s="52">
        <v>3980.6171380319374</v>
      </c>
      <c r="CO9" s="52">
        <v>5632.117172286582</v>
      </c>
      <c r="CP9" s="52">
        <v>4741.4006917473353</v>
      </c>
      <c r="CQ9" s="52">
        <v>4118.0065336866073</v>
      </c>
      <c r="CR9" s="52">
        <v>4351.0623698149129</v>
      </c>
      <c r="CS9" s="52">
        <v>4596.3606216431745</v>
      </c>
      <c r="CT9" s="52">
        <v>4329.2837483554204</v>
      </c>
      <c r="CU9" s="52">
        <v>4266.0397142115489</v>
      </c>
      <c r="CV9" s="52">
        <v>4925.9016351455193</v>
      </c>
      <c r="CW9" s="52">
        <v>4658.7204731614402</v>
      </c>
      <c r="CX9" s="52">
        <v>4654.4669752292812</v>
      </c>
      <c r="CY9" s="52">
        <v>5259.4821673398319</v>
      </c>
      <c r="CZ9" s="52">
        <v>5001.5660718872232</v>
      </c>
      <c r="DA9" s="52">
        <v>7542.0020901580083</v>
      </c>
      <c r="DB9" s="52">
        <v>5697.5715944966496</v>
      </c>
      <c r="DC9" s="52">
        <v>5343.9951523647906</v>
      </c>
      <c r="DD9" s="55">
        <v>5083.3654926177778</v>
      </c>
      <c r="DE9" s="55">
        <v>5535.5682916965552</v>
      </c>
    </row>
    <row r="10" spans="1:109" ht="17.25" customHeight="1">
      <c r="A10" s="37" t="s">
        <v>9</v>
      </c>
      <c r="B10" s="47" t="s">
        <v>10</v>
      </c>
      <c r="C10" s="52">
        <v>19975.080293458301</v>
      </c>
      <c r="D10" s="52">
        <v>22346.902759003209</v>
      </c>
      <c r="E10" s="52">
        <v>20475.947543321927</v>
      </c>
      <c r="F10" s="53">
        <v>22877.597539004928</v>
      </c>
      <c r="G10" s="52">
        <v>21847.663648703674</v>
      </c>
      <c r="H10" s="54">
        <v>34663.355402387118</v>
      </c>
      <c r="I10" s="52">
        <v>17902.909454611141</v>
      </c>
      <c r="J10" s="52">
        <v>25677.515168207792</v>
      </c>
      <c r="K10" s="52">
        <v>21561.612577053904</v>
      </c>
      <c r="L10" s="52">
        <v>22323.829189218744</v>
      </c>
      <c r="M10" s="53">
        <v>21509.83215564246</v>
      </c>
      <c r="N10" s="52">
        <v>22200.380501133372</v>
      </c>
      <c r="O10" s="52">
        <v>30343.168662323718</v>
      </c>
      <c r="P10" s="52">
        <v>73088.583959607771</v>
      </c>
      <c r="Q10" s="52">
        <v>20138.284316349331</v>
      </c>
      <c r="R10" s="52">
        <v>24953.663398915643</v>
      </c>
      <c r="S10" s="52">
        <v>24222.421543240973</v>
      </c>
      <c r="T10" s="52">
        <v>79514.592170465985</v>
      </c>
      <c r="U10" s="52">
        <v>90611.003020587581</v>
      </c>
      <c r="V10" s="52">
        <v>85868.06333871161</v>
      </c>
      <c r="W10" s="52">
        <v>86225.300003184399</v>
      </c>
      <c r="X10" s="52">
        <v>87306.730941753791</v>
      </c>
      <c r="Y10" s="52">
        <v>73307.135789904234</v>
      </c>
      <c r="Z10" s="52">
        <v>75156.728640008048</v>
      </c>
      <c r="AA10" s="52">
        <v>85896.07315991525</v>
      </c>
      <c r="AB10" s="52">
        <v>95706.061487670566</v>
      </c>
      <c r="AC10" s="52">
        <v>100024.42352192786</v>
      </c>
      <c r="AD10" s="52">
        <v>106983.1036179873</v>
      </c>
      <c r="AE10" s="52">
        <v>105272.22278386854</v>
      </c>
      <c r="AF10" s="52">
        <v>128581.35657862392</v>
      </c>
      <c r="AG10" s="52">
        <v>119614.38863466259</v>
      </c>
      <c r="AH10" s="52">
        <v>116901.70349935519</v>
      </c>
      <c r="AI10" s="52">
        <v>122889.85854175108</v>
      </c>
      <c r="AJ10" s="52">
        <v>116413.52518368076</v>
      </c>
      <c r="AK10" s="52">
        <v>104087.51083708563</v>
      </c>
      <c r="AL10" s="52">
        <v>116160.66223781955</v>
      </c>
      <c r="AM10" s="52">
        <v>117149.00051827468</v>
      </c>
      <c r="AN10" s="52">
        <v>125242.36273515598</v>
      </c>
      <c r="AO10" s="52">
        <v>123449.53393194849</v>
      </c>
      <c r="AP10" s="52">
        <v>103228.08979591788</v>
      </c>
      <c r="AQ10" s="52">
        <v>106145.31807003192</v>
      </c>
      <c r="AR10" s="52">
        <v>111695.80547703271</v>
      </c>
      <c r="AS10" s="52">
        <v>94127.095238527792</v>
      </c>
      <c r="AT10" s="52">
        <v>109408.71932217915</v>
      </c>
      <c r="AU10" s="52">
        <v>116582.52539816564</v>
      </c>
      <c r="AV10" s="52">
        <v>121635.64622612936</v>
      </c>
      <c r="AW10" s="52">
        <v>116678.60981528788</v>
      </c>
      <c r="AX10" s="52">
        <v>129243.60248592439</v>
      </c>
      <c r="AY10" s="52">
        <v>116942.44460790638</v>
      </c>
      <c r="AZ10" s="52">
        <v>113403.86664098399</v>
      </c>
      <c r="BA10" s="52">
        <v>93559.366855159329</v>
      </c>
      <c r="BB10" s="52">
        <v>112313.31301834264</v>
      </c>
      <c r="BC10" s="52">
        <v>127555.66274654098</v>
      </c>
      <c r="BD10" s="52">
        <v>118620.74633788063</v>
      </c>
      <c r="BE10" s="52">
        <v>132849.31107179535</v>
      </c>
      <c r="BF10" s="52">
        <v>85469.596649490719</v>
      </c>
      <c r="BG10" s="52">
        <v>111904.64422547795</v>
      </c>
      <c r="BH10" s="52">
        <v>117164.47701259931</v>
      </c>
      <c r="BI10" s="52">
        <v>124509.89209567537</v>
      </c>
      <c r="BJ10" s="52">
        <v>130066.30620843144</v>
      </c>
      <c r="BK10" s="52">
        <v>120171.29273877224</v>
      </c>
      <c r="BL10" s="52">
        <v>107286.74789194504</v>
      </c>
      <c r="BM10" s="52">
        <v>112166.31690164335</v>
      </c>
      <c r="BN10" s="52">
        <v>126786.72434546983</v>
      </c>
      <c r="BO10" s="52">
        <v>121092.10067095078</v>
      </c>
      <c r="BP10" s="52">
        <v>141326.79744404394</v>
      </c>
      <c r="BQ10" s="52">
        <v>131412.7484882109</v>
      </c>
      <c r="BR10" s="52">
        <v>113844.89811462261</v>
      </c>
      <c r="BS10" s="52">
        <v>127472.02314959349</v>
      </c>
      <c r="BT10" s="52">
        <v>106409.80316978128</v>
      </c>
      <c r="BU10" s="52">
        <v>100178.15867654752</v>
      </c>
      <c r="BV10" s="52">
        <v>95285.305464231365</v>
      </c>
      <c r="BW10" s="52">
        <v>112379.86962005035</v>
      </c>
      <c r="BX10" s="52">
        <v>96368.938647299103</v>
      </c>
      <c r="BY10" s="52">
        <v>97993.702883231395</v>
      </c>
      <c r="BZ10" s="52">
        <v>95265.289534892945</v>
      </c>
      <c r="CA10" s="52">
        <v>76726.773073888238</v>
      </c>
      <c r="CB10" s="52">
        <v>89010.888355937175</v>
      </c>
      <c r="CC10" s="52">
        <v>81702.210347968896</v>
      </c>
      <c r="CD10" s="52">
        <v>75748.717375522581</v>
      </c>
      <c r="CE10" s="52">
        <v>96946.295553742704</v>
      </c>
      <c r="CF10" s="52">
        <v>153645.87541378877</v>
      </c>
      <c r="CG10" s="52">
        <v>139707.75868664263</v>
      </c>
      <c r="CH10" s="52">
        <v>160857.2852431722</v>
      </c>
      <c r="CI10" s="52">
        <v>102410.46502473236</v>
      </c>
      <c r="CJ10" s="52">
        <v>141983.86840759171</v>
      </c>
      <c r="CK10" s="52">
        <v>101094.19029405949</v>
      </c>
      <c r="CL10" s="52">
        <v>114787.49756484</v>
      </c>
      <c r="CM10" s="52">
        <v>122996.08724202342</v>
      </c>
      <c r="CN10" s="52">
        <v>124265.81529070709</v>
      </c>
      <c r="CO10" s="52">
        <v>143331.1175241709</v>
      </c>
      <c r="CP10" s="52">
        <v>152212.84297757698</v>
      </c>
      <c r="CQ10" s="52">
        <v>104857.82785965674</v>
      </c>
      <c r="CR10" s="52">
        <v>122722.59521257292</v>
      </c>
      <c r="CS10" s="52">
        <v>126916.34748882419</v>
      </c>
      <c r="CT10" s="52">
        <v>139663.68233417126</v>
      </c>
      <c r="CU10" s="52">
        <v>131439.39612011795</v>
      </c>
      <c r="CV10" s="52">
        <v>131609.89199681405</v>
      </c>
      <c r="CW10" s="52">
        <v>126086.54356509868</v>
      </c>
      <c r="CX10" s="52">
        <v>126079.10050486807</v>
      </c>
      <c r="CY10" s="52">
        <v>124894.59331730337</v>
      </c>
      <c r="CZ10" s="52">
        <v>139588.10234629267</v>
      </c>
      <c r="DA10" s="52">
        <v>168583.42046297353</v>
      </c>
      <c r="DB10" s="52">
        <v>130482.78209013322</v>
      </c>
      <c r="DC10" s="52">
        <v>127093.03286621736</v>
      </c>
      <c r="DD10" s="55">
        <v>131561.0166720773</v>
      </c>
      <c r="DE10" s="55">
        <v>138847.11918340626</v>
      </c>
    </row>
    <row r="11" spans="1:109" ht="17.25" customHeight="1">
      <c r="A11" s="37" t="s">
        <v>11</v>
      </c>
      <c r="B11" s="47" t="s">
        <v>12</v>
      </c>
      <c r="C11" s="52">
        <v>218.78021294999994</v>
      </c>
      <c r="D11" s="52">
        <v>479.12523298420001</v>
      </c>
      <c r="E11" s="52">
        <v>701.29248116420001</v>
      </c>
      <c r="F11" s="53">
        <v>385.54954311239999</v>
      </c>
      <c r="G11" s="52">
        <v>361.83599612679996</v>
      </c>
      <c r="H11" s="54">
        <v>1017.6780878194</v>
      </c>
      <c r="I11" s="52">
        <v>892.30805765639991</v>
      </c>
      <c r="J11" s="52">
        <v>1636.4558734556001</v>
      </c>
      <c r="K11" s="52">
        <v>918.29561470860006</v>
      </c>
      <c r="L11" s="52">
        <v>583.53288016479996</v>
      </c>
      <c r="M11" s="53">
        <v>797.90734200079999</v>
      </c>
      <c r="N11" s="52">
        <v>567.79508362299998</v>
      </c>
      <c r="O11" s="52">
        <v>404.05200875619988</v>
      </c>
      <c r="P11" s="52">
        <v>670.92330815859975</v>
      </c>
      <c r="Q11" s="52">
        <v>351.8244658915998</v>
      </c>
      <c r="R11" s="52">
        <v>360.95612798829973</v>
      </c>
      <c r="S11" s="52">
        <v>419.07166179979976</v>
      </c>
      <c r="T11" s="52">
        <v>407.1469993419999</v>
      </c>
      <c r="U11" s="52">
        <v>253.83415127499975</v>
      </c>
      <c r="V11" s="52">
        <v>398.89524168839989</v>
      </c>
      <c r="W11" s="52">
        <v>422.57914170369997</v>
      </c>
      <c r="X11" s="52">
        <v>344.25226376949979</v>
      </c>
      <c r="Y11" s="52">
        <v>327.54693126949985</v>
      </c>
      <c r="Z11" s="52">
        <v>345.70045700549986</v>
      </c>
      <c r="AA11" s="52">
        <v>415.78733357549993</v>
      </c>
      <c r="AB11" s="52">
        <v>322.57316390549983</v>
      </c>
      <c r="AC11" s="52">
        <v>381.24796877549994</v>
      </c>
      <c r="AD11" s="52">
        <v>342.66218756549989</v>
      </c>
      <c r="AE11" s="52">
        <v>415.11937078549983</v>
      </c>
      <c r="AF11" s="52">
        <v>463.51516345549982</v>
      </c>
      <c r="AG11" s="52">
        <v>415.43479584749974</v>
      </c>
      <c r="AH11" s="52">
        <v>815.05812312750004</v>
      </c>
      <c r="AI11" s="52">
        <v>802.83032962549987</v>
      </c>
      <c r="AJ11" s="52">
        <v>1135.1767810254998</v>
      </c>
      <c r="AK11" s="52">
        <v>886.41189388749979</v>
      </c>
      <c r="AL11" s="52">
        <v>840.51549616949967</v>
      </c>
      <c r="AM11" s="52">
        <v>970.02344611949979</v>
      </c>
      <c r="AN11" s="52">
        <v>891.52603242949999</v>
      </c>
      <c r="AO11" s="52">
        <v>895.08640470949979</v>
      </c>
      <c r="AP11" s="52">
        <v>670.43637266999997</v>
      </c>
      <c r="AQ11" s="52">
        <v>671.15422126999988</v>
      </c>
      <c r="AR11" s="52">
        <v>820.21852910999985</v>
      </c>
      <c r="AS11" s="52">
        <v>679.80989671999976</v>
      </c>
      <c r="AT11" s="52">
        <v>708.72556519999978</v>
      </c>
      <c r="AU11" s="52">
        <v>358.72875690999996</v>
      </c>
      <c r="AV11" s="52">
        <v>519.43095133999998</v>
      </c>
      <c r="AW11" s="52">
        <v>564.67693534000023</v>
      </c>
      <c r="AX11" s="52">
        <v>574.11750810000024</v>
      </c>
      <c r="AY11" s="52">
        <v>714.27319077120444</v>
      </c>
      <c r="AZ11" s="52">
        <v>901.16196808000018</v>
      </c>
      <c r="BA11" s="52">
        <v>943.81252893999977</v>
      </c>
      <c r="BB11" s="52">
        <v>703.73942211999997</v>
      </c>
      <c r="BC11" s="52">
        <v>930.61532617000012</v>
      </c>
      <c r="BD11" s="52">
        <v>769.33369759000016</v>
      </c>
      <c r="BE11" s="52">
        <v>874.56711007299998</v>
      </c>
      <c r="BF11" s="52">
        <v>731.51162923300001</v>
      </c>
      <c r="BG11" s="52">
        <v>1090.8223261130004</v>
      </c>
      <c r="BH11" s="52">
        <v>1327.5394631030001</v>
      </c>
      <c r="BI11" s="52">
        <v>1112.3969502259999</v>
      </c>
      <c r="BJ11" s="52">
        <v>1296.6844534877525</v>
      </c>
      <c r="BK11" s="52">
        <v>1198.1438791159997</v>
      </c>
      <c r="BL11" s="52">
        <v>981.85332459775259</v>
      </c>
      <c r="BM11" s="52">
        <v>1058.9843746860001</v>
      </c>
      <c r="BN11" s="52">
        <v>1092.9500498259999</v>
      </c>
      <c r="BO11" s="52">
        <v>1516.8234844930005</v>
      </c>
      <c r="BP11" s="52">
        <v>910.01958114300021</v>
      </c>
      <c r="BQ11" s="52">
        <v>879.76789356300003</v>
      </c>
      <c r="BR11" s="52">
        <v>1102.2721801730004</v>
      </c>
      <c r="BS11" s="52">
        <v>1165.3789722830002</v>
      </c>
      <c r="BT11" s="52">
        <v>1379.4388065599999</v>
      </c>
      <c r="BU11" s="52">
        <v>1828.9585669699998</v>
      </c>
      <c r="BV11" s="52">
        <v>1846.1887993699995</v>
      </c>
      <c r="BW11" s="52">
        <v>1020.9280029099999</v>
      </c>
      <c r="BX11" s="52">
        <v>1489.1784517899998</v>
      </c>
      <c r="BY11" s="52">
        <v>1295.146992332787</v>
      </c>
      <c r="BZ11" s="52">
        <v>1236.6824080599997</v>
      </c>
      <c r="CA11" s="52">
        <v>1188.6795859400006</v>
      </c>
      <c r="CB11" s="52">
        <v>1147.8261792799999</v>
      </c>
      <c r="CC11" s="52">
        <v>1151.2427044000001</v>
      </c>
      <c r="CD11" s="52">
        <v>1167.7523538799999</v>
      </c>
      <c r="CE11" s="52">
        <v>1052.5402204800002</v>
      </c>
      <c r="CF11" s="52">
        <v>1165.4846706000008</v>
      </c>
      <c r="CG11" s="52">
        <v>1374.7085454199998</v>
      </c>
      <c r="CH11" s="52">
        <v>904.32682813999952</v>
      </c>
      <c r="CI11" s="52">
        <v>1243.4650270600007</v>
      </c>
      <c r="CJ11" s="52">
        <v>893.48213018000001</v>
      </c>
      <c r="CK11" s="52">
        <v>930.23218397999926</v>
      </c>
      <c r="CL11" s="52">
        <v>960.76329350999958</v>
      </c>
      <c r="CM11" s="52">
        <v>998.74835851000023</v>
      </c>
      <c r="CN11" s="52">
        <v>887.46812767155393</v>
      </c>
      <c r="CO11" s="52">
        <v>891.35222507000015</v>
      </c>
      <c r="CP11" s="52">
        <v>742.26391527000021</v>
      </c>
      <c r="CQ11" s="52">
        <v>841.32659916999944</v>
      </c>
      <c r="CR11" s="52">
        <v>909.71778108249976</v>
      </c>
      <c r="CS11" s="52">
        <v>924.12947358000019</v>
      </c>
      <c r="CT11" s="52">
        <v>891.18874602999983</v>
      </c>
      <c r="CU11" s="52">
        <v>868.42660398999908</v>
      </c>
      <c r="CV11" s="52">
        <v>1091.3549138400003</v>
      </c>
      <c r="CW11" s="52">
        <v>1105.8538156299996</v>
      </c>
      <c r="CX11" s="52">
        <v>1102.8760863800005</v>
      </c>
      <c r="CY11" s="52">
        <v>1208.7891288799997</v>
      </c>
      <c r="CZ11" s="52">
        <v>973.80052544000125</v>
      </c>
      <c r="DA11" s="52">
        <v>982.85475648999943</v>
      </c>
      <c r="DB11" s="52">
        <v>903.75075932000038</v>
      </c>
      <c r="DC11" s="52">
        <v>922.91814051000097</v>
      </c>
      <c r="DD11" s="55">
        <v>956.55295500000011</v>
      </c>
      <c r="DE11" s="55">
        <v>1291.2759329700007</v>
      </c>
    </row>
    <row r="12" spans="1:109" ht="17.25" customHeight="1">
      <c r="A12" s="37" t="s">
        <v>13</v>
      </c>
      <c r="B12" s="47" t="s">
        <v>14</v>
      </c>
      <c r="C12" s="52">
        <v>114780.52874940931</v>
      </c>
      <c r="D12" s="52">
        <v>92198.915853901533</v>
      </c>
      <c r="E12" s="52">
        <v>107258.48675384259</v>
      </c>
      <c r="F12" s="53">
        <v>114847.97804313936</v>
      </c>
      <c r="G12" s="52">
        <v>115971.99322941387</v>
      </c>
      <c r="H12" s="54">
        <v>120393.95074281278</v>
      </c>
      <c r="I12" s="52">
        <v>122633.21855411009</v>
      </c>
      <c r="J12" s="52">
        <v>119968.36052226041</v>
      </c>
      <c r="K12" s="52">
        <v>155188.00449221951</v>
      </c>
      <c r="L12" s="52">
        <v>160446.26717154487</v>
      </c>
      <c r="M12" s="53">
        <v>147134.72968139185</v>
      </c>
      <c r="N12" s="52">
        <v>172884.25620825245</v>
      </c>
      <c r="O12" s="52">
        <v>156993.63805037222</v>
      </c>
      <c r="P12" s="52">
        <v>125212.91721017154</v>
      </c>
      <c r="Q12" s="52">
        <v>184275.35932418326</v>
      </c>
      <c r="R12" s="52">
        <v>204918.87167648351</v>
      </c>
      <c r="S12" s="52">
        <v>208107.51410480007</v>
      </c>
      <c r="T12" s="52">
        <v>170340.79738983134</v>
      </c>
      <c r="U12" s="52">
        <v>183848.00738137719</v>
      </c>
      <c r="V12" s="52">
        <v>156236.72592869803</v>
      </c>
      <c r="W12" s="52">
        <v>153132.15731356648</v>
      </c>
      <c r="X12" s="52">
        <v>151311.64475624418</v>
      </c>
      <c r="Y12" s="52">
        <v>154791.75404573453</v>
      </c>
      <c r="Z12" s="52">
        <v>151327.26988427169</v>
      </c>
      <c r="AA12" s="52">
        <v>147922.46816475302</v>
      </c>
      <c r="AB12" s="52">
        <v>164102.09423449222</v>
      </c>
      <c r="AC12" s="52">
        <v>172964.15573605456</v>
      </c>
      <c r="AD12" s="52">
        <v>169629.7251202125</v>
      </c>
      <c r="AE12" s="52">
        <v>158625.80327091605</v>
      </c>
      <c r="AF12" s="52">
        <v>166419.20937497812</v>
      </c>
      <c r="AG12" s="52">
        <v>156278.08533277138</v>
      </c>
      <c r="AH12" s="52">
        <v>176370.44478175111</v>
      </c>
      <c r="AI12" s="52">
        <v>146326.95291130981</v>
      </c>
      <c r="AJ12" s="52">
        <v>143978.89254770655</v>
      </c>
      <c r="AK12" s="52">
        <v>133722.16180641385</v>
      </c>
      <c r="AL12" s="52">
        <v>128751.01070003939</v>
      </c>
      <c r="AM12" s="52">
        <v>139809.80587326223</v>
      </c>
      <c r="AN12" s="52">
        <v>156003.11563269113</v>
      </c>
      <c r="AO12" s="52">
        <v>135528.1758555095</v>
      </c>
      <c r="AP12" s="52">
        <v>133801.37279107716</v>
      </c>
      <c r="AQ12" s="52">
        <v>137627.29616002706</v>
      </c>
      <c r="AR12" s="52">
        <v>132058.40759529072</v>
      </c>
      <c r="AS12" s="52">
        <v>126745.40254598403</v>
      </c>
      <c r="AT12" s="52">
        <v>135222.94137848113</v>
      </c>
      <c r="AU12" s="52">
        <v>135877.27411122961</v>
      </c>
      <c r="AV12" s="52">
        <v>136876.79103651911</v>
      </c>
      <c r="AW12" s="52">
        <v>130916.68790267475</v>
      </c>
      <c r="AX12" s="52">
        <v>114846.4998710806</v>
      </c>
      <c r="AY12" s="52">
        <v>118769.87901516836</v>
      </c>
      <c r="AZ12" s="52">
        <v>105163.34083808456</v>
      </c>
      <c r="BA12" s="52">
        <v>115890.49459784379</v>
      </c>
      <c r="BB12" s="52">
        <v>105638.43681606637</v>
      </c>
      <c r="BC12" s="52">
        <v>98935.917985294494</v>
      </c>
      <c r="BD12" s="52">
        <v>102984.78204846136</v>
      </c>
      <c r="BE12" s="52">
        <v>104434.96390012844</v>
      </c>
      <c r="BF12" s="52">
        <v>163213.14447748504</v>
      </c>
      <c r="BG12" s="52">
        <v>130440.58506434348</v>
      </c>
      <c r="BH12" s="52">
        <v>135982.00878077582</v>
      </c>
      <c r="BI12" s="52">
        <v>111487.29402000074</v>
      </c>
      <c r="BJ12" s="52">
        <v>138630.9035577685</v>
      </c>
      <c r="BK12" s="52">
        <v>133836.36319619094</v>
      </c>
      <c r="BL12" s="52">
        <v>102162.09759616066</v>
      </c>
      <c r="BM12" s="52">
        <v>124555.55584100011</v>
      </c>
      <c r="BN12" s="52">
        <v>113448.80882698554</v>
      </c>
      <c r="BO12" s="52">
        <v>125421.67287522368</v>
      </c>
      <c r="BP12" s="52">
        <v>112464.7926657175</v>
      </c>
      <c r="BQ12" s="52">
        <v>118179.46170358364</v>
      </c>
      <c r="BR12" s="52">
        <v>137094.79561078927</v>
      </c>
      <c r="BS12" s="52">
        <v>125062.87069051244</v>
      </c>
      <c r="BT12" s="52">
        <v>104918.89511274277</v>
      </c>
      <c r="BU12" s="52">
        <v>147262.20251736668</v>
      </c>
      <c r="BV12" s="52">
        <v>111320.07149738188</v>
      </c>
      <c r="BW12" s="52">
        <v>126814.39925569562</v>
      </c>
      <c r="BX12" s="52">
        <v>117247.39712271896</v>
      </c>
      <c r="BY12" s="52">
        <v>102166.1214856244</v>
      </c>
      <c r="BZ12" s="52">
        <v>117572.38515768877</v>
      </c>
      <c r="CA12" s="52">
        <v>136009.50460440863</v>
      </c>
      <c r="CB12" s="52">
        <v>170686.60516459792</v>
      </c>
      <c r="CC12" s="52">
        <v>127058.61616511113</v>
      </c>
      <c r="CD12" s="52">
        <v>94420.232123468231</v>
      </c>
      <c r="CE12" s="52">
        <v>94694.167934488767</v>
      </c>
      <c r="CF12" s="52">
        <v>87652.828847642333</v>
      </c>
      <c r="CG12" s="52">
        <v>98994.718622956323</v>
      </c>
      <c r="CH12" s="52">
        <v>84944.778923339196</v>
      </c>
      <c r="CI12" s="52">
        <v>84905.64475249275</v>
      </c>
      <c r="CJ12" s="52">
        <v>88107.968433187765</v>
      </c>
      <c r="CK12" s="52">
        <v>98314.814281294501</v>
      </c>
      <c r="CL12" s="52">
        <v>94615.666754645339</v>
      </c>
      <c r="CM12" s="52">
        <v>94337.730263510544</v>
      </c>
      <c r="CN12" s="52">
        <v>93837.513632771414</v>
      </c>
      <c r="CO12" s="52">
        <v>96968.740536829879</v>
      </c>
      <c r="CP12" s="52">
        <v>104143.81076845342</v>
      </c>
      <c r="CQ12" s="52">
        <v>105826.03165421376</v>
      </c>
      <c r="CR12" s="52">
        <v>125646.80866969452</v>
      </c>
      <c r="CS12" s="52">
        <v>123344.27929712922</v>
      </c>
      <c r="CT12" s="52">
        <v>133964.81277368468</v>
      </c>
      <c r="CU12" s="52">
        <v>122620.90943058695</v>
      </c>
      <c r="CV12" s="52">
        <v>139781.28813217438</v>
      </c>
      <c r="CW12" s="52">
        <v>118911.50954724291</v>
      </c>
      <c r="CX12" s="52">
        <v>116450.73777121364</v>
      </c>
      <c r="CY12" s="52">
        <v>111952.41898325982</v>
      </c>
      <c r="CZ12" s="52">
        <v>105332.33392100636</v>
      </c>
      <c r="DA12" s="52">
        <v>121752.78676915383</v>
      </c>
      <c r="DB12" s="52">
        <v>129362.20609907889</v>
      </c>
      <c r="DC12" s="52">
        <v>143551.6112882208</v>
      </c>
      <c r="DD12" s="55">
        <v>156490.50199842203</v>
      </c>
      <c r="DE12" s="55">
        <v>135916.66552554272</v>
      </c>
    </row>
    <row r="13" spans="1:109" ht="17.25" customHeight="1">
      <c r="A13" s="37"/>
      <c r="B13" s="47"/>
      <c r="C13" s="48"/>
      <c r="D13" s="48"/>
      <c r="E13" s="48"/>
      <c r="F13" s="49"/>
      <c r="G13" s="48"/>
      <c r="H13" s="50"/>
      <c r="I13" s="48"/>
      <c r="J13" s="48"/>
      <c r="K13" s="48"/>
      <c r="L13" s="48"/>
      <c r="M13" s="49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51"/>
      <c r="DE13" s="51"/>
    </row>
    <row r="14" spans="1:109" ht="17.25" customHeight="1">
      <c r="A14" s="36" t="s">
        <v>15</v>
      </c>
      <c r="B14" s="42" t="s">
        <v>16</v>
      </c>
      <c r="C14" s="43">
        <v>85768.101618001616</v>
      </c>
      <c r="D14" s="43">
        <v>86725.799356485091</v>
      </c>
      <c r="E14" s="43">
        <v>84956.440768187036</v>
      </c>
      <c r="F14" s="44">
        <v>81904.329046623796</v>
      </c>
      <c r="G14" s="43">
        <v>81098.844307442909</v>
      </c>
      <c r="H14" s="45">
        <v>77922.091213270891</v>
      </c>
      <c r="I14" s="43">
        <v>77836.155041532154</v>
      </c>
      <c r="J14" s="43">
        <v>81628.329868855144</v>
      </c>
      <c r="K14" s="43">
        <v>80483.982146845359</v>
      </c>
      <c r="L14" s="43">
        <v>79601.826141637634</v>
      </c>
      <c r="M14" s="44">
        <v>77293.845814212837</v>
      </c>
      <c r="N14" s="43">
        <v>81197.003264282714</v>
      </c>
      <c r="O14" s="43">
        <v>80414.083177176522</v>
      </c>
      <c r="P14" s="43">
        <v>82165.709417242309</v>
      </c>
      <c r="Q14" s="43">
        <v>81879.003795156183</v>
      </c>
      <c r="R14" s="43">
        <v>77790.34492112766</v>
      </c>
      <c r="S14" s="43">
        <v>75679.422153171807</v>
      </c>
      <c r="T14" s="43">
        <v>75242.739826202829</v>
      </c>
      <c r="U14" s="43">
        <v>74950.694285117264</v>
      </c>
      <c r="V14" s="43">
        <v>73817.490238368322</v>
      </c>
      <c r="W14" s="43">
        <v>73793.102170893326</v>
      </c>
      <c r="X14" s="43">
        <v>76649.205505761129</v>
      </c>
      <c r="Y14" s="43">
        <v>82416.771496184316</v>
      </c>
      <c r="Z14" s="43">
        <v>82709.379905860493</v>
      </c>
      <c r="AA14" s="43">
        <v>83753.22513865566</v>
      </c>
      <c r="AB14" s="43">
        <v>82097.369034867952</v>
      </c>
      <c r="AC14" s="43">
        <v>84682.888815698796</v>
      </c>
      <c r="AD14" s="43">
        <v>83395.484899504401</v>
      </c>
      <c r="AE14" s="43">
        <v>82814.570828131255</v>
      </c>
      <c r="AF14" s="43">
        <v>86235.736855679963</v>
      </c>
      <c r="AG14" s="43">
        <v>85592.699238705725</v>
      </c>
      <c r="AH14" s="43">
        <v>86847.866583002033</v>
      </c>
      <c r="AI14" s="43">
        <v>87935.646434789407</v>
      </c>
      <c r="AJ14" s="43">
        <v>75792.299272587217</v>
      </c>
      <c r="AK14" s="43">
        <v>82780.492313511859</v>
      </c>
      <c r="AL14" s="43">
        <v>92953.9536492482</v>
      </c>
      <c r="AM14" s="43">
        <v>98168.8645630721</v>
      </c>
      <c r="AN14" s="43">
        <v>87532.163223141804</v>
      </c>
      <c r="AO14" s="43">
        <v>83537.093903936533</v>
      </c>
      <c r="AP14" s="43">
        <v>81121.660092495367</v>
      </c>
      <c r="AQ14" s="43">
        <v>78695.590004808691</v>
      </c>
      <c r="AR14" s="43">
        <v>77595.451426086671</v>
      </c>
      <c r="AS14" s="43">
        <v>95724.537910414336</v>
      </c>
      <c r="AT14" s="43">
        <v>79497.849259822455</v>
      </c>
      <c r="AU14" s="43">
        <v>80101.791451565427</v>
      </c>
      <c r="AV14" s="43">
        <v>81027.962760390219</v>
      </c>
      <c r="AW14" s="43">
        <v>86810.682307831783</v>
      </c>
      <c r="AX14" s="43">
        <v>88311.381266260389</v>
      </c>
      <c r="AY14" s="43">
        <v>98378.730677803658</v>
      </c>
      <c r="AZ14" s="43">
        <v>106751.2103873233</v>
      </c>
      <c r="BA14" s="43">
        <v>105095.83186605357</v>
      </c>
      <c r="BB14" s="43">
        <v>102090.4187805697</v>
      </c>
      <c r="BC14" s="43">
        <v>104504.09536311703</v>
      </c>
      <c r="BD14" s="43">
        <v>107636.63077667206</v>
      </c>
      <c r="BE14" s="43">
        <v>112580.29737774999</v>
      </c>
      <c r="BF14" s="43">
        <v>113283.95283699065</v>
      </c>
      <c r="BG14" s="43">
        <v>123425.61055936545</v>
      </c>
      <c r="BH14" s="43">
        <v>125147.82091468478</v>
      </c>
      <c r="BI14" s="43">
        <v>131099.95932432913</v>
      </c>
      <c r="BJ14" s="43">
        <v>149411.28451591876</v>
      </c>
      <c r="BK14" s="43">
        <v>145894.76729189398</v>
      </c>
      <c r="BL14" s="43">
        <v>140521.48015151516</v>
      </c>
      <c r="BM14" s="43">
        <v>141984.81507186859</v>
      </c>
      <c r="BN14" s="43">
        <v>148152.31360519517</v>
      </c>
      <c r="BO14" s="43">
        <v>145244.71763102073</v>
      </c>
      <c r="BP14" s="43">
        <v>145300.04737531042</v>
      </c>
      <c r="BQ14" s="43">
        <v>142236.58001312456</v>
      </c>
      <c r="BR14" s="43">
        <v>133650.78699992941</v>
      </c>
      <c r="BS14" s="43">
        <v>129806.03437077765</v>
      </c>
      <c r="BT14" s="43">
        <v>130737.22348823029</v>
      </c>
      <c r="BU14" s="43">
        <v>129580.16269868378</v>
      </c>
      <c r="BV14" s="43">
        <v>122182.56104689998</v>
      </c>
      <c r="BW14" s="43">
        <v>132378.82492657253</v>
      </c>
      <c r="BX14" s="43">
        <v>136296.67640350119</v>
      </c>
      <c r="BY14" s="43">
        <v>138176.53691638046</v>
      </c>
      <c r="BZ14" s="43">
        <v>134900.86854621588</v>
      </c>
      <c r="CA14" s="43">
        <v>136433.58327222336</v>
      </c>
      <c r="CB14" s="43">
        <v>129162.57147044834</v>
      </c>
      <c r="CC14" s="43">
        <v>125800.19534152022</v>
      </c>
      <c r="CD14" s="43">
        <v>137594.30727903513</v>
      </c>
      <c r="CE14" s="43">
        <v>132341.8026527745</v>
      </c>
      <c r="CF14" s="43">
        <v>135432.31771875036</v>
      </c>
      <c r="CG14" s="43">
        <v>139169.0883524252</v>
      </c>
      <c r="CH14" s="43">
        <v>135179.96924033374</v>
      </c>
      <c r="CI14" s="43">
        <v>145398.66199286413</v>
      </c>
      <c r="CJ14" s="43">
        <v>137592.6133651961</v>
      </c>
      <c r="CK14" s="43">
        <v>142779.8234122046</v>
      </c>
      <c r="CL14" s="43">
        <v>145313.72486497837</v>
      </c>
      <c r="CM14" s="43">
        <v>146552.84723938318</v>
      </c>
      <c r="CN14" s="43">
        <v>153501.3643928185</v>
      </c>
      <c r="CO14" s="43">
        <v>133773.74684271324</v>
      </c>
      <c r="CP14" s="43">
        <v>138524.56655245015</v>
      </c>
      <c r="CQ14" s="43">
        <v>143343.46704574098</v>
      </c>
      <c r="CR14" s="43">
        <v>151675.06701490912</v>
      </c>
      <c r="CS14" s="43">
        <v>151292.84146505498</v>
      </c>
      <c r="CT14" s="43">
        <v>152942.65517575535</v>
      </c>
      <c r="CU14" s="43">
        <v>149372.17086628088</v>
      </c>
      <c r="CV14" s="43">
        <v>159673.53533067036</v>
      </c>
      <c r="CW14" s="43">
        <v>158089.45567560461</v>
      </c>
      <c r="CX14" s="43">
        <v>162306.6078591843</v>
      </c>
      <c r="CY14" s="43">
        <v>150458.80137371802</v>
      </c>
      <c r="CZ14" s="43">
        <v>156918.44334227438</v>
      </c>
      <c r="DA14" s="43">
        <v>150458.92853299854</v>
      </c>
      <c r="DB14" s="43">
        <v>155067.06359033793</v>
      </c>
      <c r="DC14" s="43">
        <v>154661.32788848877</v>
      </c>
      <c r="DD14" s="46">
        <v>159063.34399853015</v>
      </c>
      <c r="DE14" s="46">
        <v>154812.7137783498</v>
      </c>
    </row>
    <row r="15" spans="1:109" ht="17.25" customHeight="1">
      <c r="A15" s="37"/>
      <c r="B15" s="47"/>
      <c r="C15" s="48"/>
      <c r="D15" s="48"/>
      <c r="E15" s="48"/>
      <c r="F15" s="49"/>
      <c r="G15" s="48"/>
      <c r="H15" s="50"/>
      <c r="I15" s="48"/>
      <c r="J15" s="48"/>
      <c r="K15" s="48"/>
      <c r="L15" s="48"/>
      <c r="M15" s="49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51"/>
      <c r="DE15" s="51"/>
    </row>
    <row r="16" spans="1:109" ht="17.25" customHeight="1">
      <c r="A16" s="36" t="s">
        <v>17</v>
      </c>
      <c r="B16" s="42" t="s">
        <v>18</v>
      </c>
      <c r="C16" s="43">
        <v>199044.86807115094</v>
      </c>
      <c r="D16" s="43">
        <v>199273.87546531469</v>
      </c>
      <c r="E16" s="43">
        <v>200495.96875494719</v>
      </c>
      <c r="F16" s="44">
        <v>211374.12298909877</v>
      </c>
      <c r="G16" s="43">
        <v>209511.00246092153</v>
      </c>
      <c r="H16" s="45">
        <v>214380.85127147011</v>
      </c>
      <c r="I16" s="43">
        <v>216970.39499971044</v>
      </c>
      <c r="J16" s="43">
        <v>213131.13359317151</v>
      </c>
      <c r="K16" s="43">
        <v>210940.86692220892</v>
      </c>
      <c r="L16" s="43">
        <v>213698.30339226313</v>
      </c>
      <c r="M16" s="44">
        <v>222588.12279015593</v>
      </c>
      <c r="N16" s="43">
        <v>224021.10441421121</v>
      </c>
      <c r="O16" s="43">
        <v>224723.73570730275</v>
      </c>
      <c r="P16" s="43">
        <v>229838.18915842168</v>
      </c>
      <c r="Q16" s="43">
        <v>235868.75987431384</v>
      </c>
      <c r="R16" s="43">
        <v>240171.76476980947</v>
      </c>
      <c r="S16" s="43">
        <v>244440.67127370514</v>
      </c>
      <c r="T16" s="43">
        <v>252325.20331988618</v>
      </c>
      <c r="U16" s="43">
        <v>257409.18419898144</v>
      </c>
      <c r="V16" s="43">
        <v>262165.68204397318</v>
      </c>
      <c r="W16" s="43">
        <v>267493.53941010131</v>
      </c>
      <c r="X16" s="43">
        <v>281565.6706634998</v>
      </c>
      <c r="Y16" s="43">
        <v>286015.18726825056</v>
      </c>
      <c r="Z16" s="43">
        <v>293370.46462622704</v>
      </c>
      <c r="AA16" s="43">
        <v>304210.65120580251</v>
      </c>
      <c r="AB16" s="43">
        <v>302206.42017566657</v>
      </c>
      <c r="AC16" s="43">
        <v>304231.07448118116</v>
      </c>
      <c r="AD16" s="43">
        <v>311040.32277567685</v>
      </c>
      <c r="AE16" s="43">
        <v>320397.54983698472</v>
      </c>
      <c r="AF16" s="43">
        <v>331158.09054063866</v>
      </c>
      <c r="AG16" s="43">
        <v>331584.08298876742</v>
      </c>
      <c r="AH16" s="43">
        <v>342869.78521438804</v>
      </c>
      <c r="AI16" s="43">
        <v>348051.61166220682</v>
      </c>
      <c r="AJ16" s="43">
        <v>351947.5163436741</v>
      </c>
      <c r="AK16" s="43">
        <v>361502.89571217826</v>
      </c>
      <c r="AL16" s="43">
        <v>381153.23289374856</v>
      </c>
      <c r="AM16" s="43">
        <v>372472.46521316923</v>
      </c>
      <c r="AN16" s="43">
        <v>379003.75121309294</v>
      </c>
      <c r="AO16" s="43">
        <v>395775.9335207729</v>
      </c>
      <c r="AP16" s="43">
        <v>406834.60189462733</v>
      </c>
      <c r="AQ16" s="43">
        <v>436364.27636165597</v>
      </c>
      <c r="AR16" s="43">
        <v>438699.17790112528</v>
      </c>
      <c r="AS16" s="43">
        <v>437685.23793102987</v>
      </c>
      <c r="AT16" s="43">
        <v>437963.12173500529</v>
      </c>
      <c r="AU16" s="43">
        <v>439346.65455416957</v>
      </c>
      <c r="AV16" s="43">
        <v>424656.87682331202</v>
      </c>
      <c r="AW16" s="43">
        <v>419404.1463423876</v>
      </c>
      <c r="AX16" s="43">
        <v>414458.31451376568</v>
      </c>
      <c r="AY16" s="43">
        <v>410554.79309852852</v>
      </c>
      <c r="AZ16" s="43">
        <v>416485.54505075578</v>
      </c>
      <c r="BA16" s="43">
        <v>424937.65203636384</v>
      </c>
      <c r="BB16" s="43">
        <v>422625.32893888786</v>
      </c>
      <c r="BC16" s="43">
        <v>407640.50574806577</v>
      </c>
      <c r="BD16" s="43">
        <v>401543.06341815571</v>
      </c>
      <c r="BE16" s="43">
        <v>401376.81859416811</v>
      </c>
      <c r="BF16" s="43">
        <v>399243.52598673524</v>
      </c>
      <c r="BG16" s="43">
        <v>405466.44113927928</v>
      </c>
      <c r="BH16" s="43">
        <v>400972.46744072455</v>
      </c>
      <c r="BI16" s="43">
        <v>406537.31378205703</v>
      </c>
      <c r="BJ16" s="43">
        <v>433189.61248306325</v>
      </c>
      <c r="BK16" s="43">
        <v>442087.62024915137</v>
      </c>
      <c r="BL16" s="43">
        <v>441283.6088587023</v>
      </c>
      <c r="BM16" s="43">
        <v>450408.83801341825</v>
      </c>
      <c r="BN16" s="43">
        <v>445690.54504195182</v>
      </c>
      <c r="BO16" s="43">
        <v>443414.1225878126</v>
      </c>
      <c r="BP16" s="43">
        <v>446137.76658484689</v>
      </c>
      <c r="BQ16" s="43">
        <v>459466.78179734439</v>
      </c>
      <c r="BR16" s="43">
        <v>454961.55947965285</v>
      </c>
      <c r="BS16" s="43">
        <v>460404.29006142786</v>
      </c>
      <c r="BT16" s="43">
        <v>464652.66967792017</v>
      </c>
      <c r="BU16" s="43">
        <v>462654.02410401317</v>
      </c>
      <c r="BV16" s="43">
        <v>479648.43227309361</v>
      </c>
      <c r="BW16" s="43">
        <v>488435.90139164717</v>
      </c>
      <c r="BX16" s="43">
        <v>493550.4179817565</v>
      </c>
      <c r="BY16" s="43">
        <v>502263.41366293386</v>
      </c>
      <c r="BZ16" s="43">
        <v>509989.11698373855</v>
      </c>
      <c r="CA16" s="43">
        <v>512171.04834408086</v>
      </c>
      <c r="CB16" s="43">
        <v>521216.10183510539</v>
      </c>
      <c r="CC16" s="43">
        <v>533230.02726011456</v>
      </c>
      <c r="CD16" s="43">
        <v>536867.2763463913</v>
      </c>
      <c r="CE16" s="43">
        <v>525394.7975881641</v>
      </c>
      <c r="CF16" s="43">
        <v>526865.93319035333</v>
      </c>
      <c r="CG16" s="43">
        <v>527549.37775482878</v>
      </c>
      <c r="CH16" s="43">
        <v>536956.54280896531</v>
      </c>
      <c r="CI16" s="43">
        <v>557198.28514259751</v>
      </c>
      <c r="CJ16" s="43">
        <v>549969.14302484749</v>
      </c>
      <c r="CK16" s="43">
        <v>542636.02177314542</v>
      </c>
      <c r="CL16" s="43">
        <v>547270.4549938601</v>
      </c>
      <c r="CM16" s="43">
        <v>562688.6582219745</v>
      </c>
      <c r="CN16" s="43">
        <v>573128.48870609084</v>
      </c>
      <c r="CO16" s="43">
        <v>572836.64611042477</v>
      </c>
      <c r="CP16" s="43">
        <v>567285.89485305955</v>
      </c>
      <c r="CQ16" s="43">
        <v>576052.60663343885</v>
      </c>
      <c r="CR16" s="43">
        <v>565986.73899171792</v>
      </c>
      <c r="CS16" s="43">
        <v>575598.77089072135</v>
      </c>
      <c r="CT16" s="43">
        <v>577173.94285986328</v>
      </c>
      <c r="CU16" s="43">
        <v>580687.38346187875</v>
      </c>
      <c r="CV16" s="43">
        <v>586519.62847970054</v>
      </c>
      <c r="CW16" s="43">
        <v>595701.36300285079</v>
      </c>
      <c r="CX16" s="43">
        <v>588717.21137349878</v>
      </c>
      <c r="CY16" s="43">
        <v>588161.50215942971</v>
      </c>
      <c r="CZ16" s="43">
        <v>595968.39827161573</v>
      </c>
      <c r="DA16" s="43">
        <v>590129.46080587571</v>
      </c>
      <c r="DB16" s="43">
        <v>587569.69376326213</v>
      </c>
      <c r="DC16" s="43">
        <v>586919.09243850491</v>
      </c>
      <c r="DD16" s="46">
        <v>583219.23576268775</v>
      </c>
      <c r="DE16" s="46">
        <v>595577.4291535907</v>
      </c>
    </row>
    <row r="17" spans="1:109" ht="17.25" customHeight="1">
      <c r="A17" s="37"/>
      <c r="B17" s="47"/>
      <c r="C17" s="48"/>
      <c r="D17" s="48"/>
      <c r="E17" s="48"/>
      <c r="F17" s="49"/>
      <c r="G17" s="48"/>
      <c r="H17" s="50"/>
      <c r="I17" s="48"/>
      <c r="J17" s="48"/>
      <c r="K17" s="48"/>
      <c r="L17" s="48"/>
      <c r="M17" s="49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51"/>
      <c r="DE17" s="51"/>
    </row>
    <row r="18" spans="1:109" ht="17.25" customHeight="1">
      <c r="A18" s="36" t="s">
        <v>19</v>
      </c>
      <c r="B18" s="42" t="s">
        <v>20</v>
      </c>
      <c r="C18" s="43">
        <v>5531.3803072675273</v>
      </c>
      <c r="D18" s="43">
        <v>6387.5791570814499</v>
      </c>
      <c r="E18" s="43">
        <v>6435.8123346383036</v>
      </c>
      <c r="F18" s="44">
        <v>6358.3726471190885</v>
      </c>
      <c r="G18" s="43">
        <v>6542.0766587614062</v>
      </c>
      <c r="H18" s="45">
        <v>6668.0273447598711</v>
      </c>
      <c r="I18" s="43">
        <v>6894.7895552277487</v>
      </c>
      <c r="J18" s="43">
        <v>6210.6469639805737</v>
      </c>
      <c r="K18" s="43">
        <v>6506.7939579539252</v>
      </c>
      <c r="L18" s="43">
        <v>6725.2691993683256</v>
      </c>
      <c r="M18" s="44">
        <v>6598.1875387907567</v>
      </c>
      <c r="N18" s="43">
        <v>6278.6362166460058</v>
      </c>
      <c r="O18" s="43">
        <v>7148.2176707650815</v>
      </c>
      <c r="P18" s="43">
        <v>7908.8866773073569</v>
      </c>
      <c r="Q18" s="43">
        <v>8262.1763758011475</v>
      </c>
      <c r="R18" s="43">
        <v>8439.8508473656493</v>
      </c>
      <c r="S18" s="43">
        <v>8876.5765234594801</v>
      </c>
      <c r="T18" s="43">
        <v>9159.1296191671809</v>
      </c>
      <c r="U18" s="43">
        <v>9227.589290234595</v>
      </c>
      <c r="V18" s="43">
        <v>8978.897620083173</v>
      </c>
      <c r="W18" s="43">
        <v>8949.6615872760776</v>
      </c>
      <c r="X18" s="43">
        <v>9163.1837597375415</v>
      </c>
      <c r="Y18" s="43">
        <v>9007.7821756606354</v>
      </c>
      <c r="Z18" s="43">
        <v>9274.506712431059</v>
      </c>
      <c r="AA18" s="43">
        <v>9830.2076527208119</v>
      </c>
      <c r="AB18" s="43">
        <v>9838.630834851343</v>
      </c>
      <c r="AC18" s="43">
        <v>9756.1844034573533</v>
      </c>
      <c r="AD18" s="43">
        <v>10025.473527816757</v>
      </c>
      <c r="AE18" s="43">
        <v>10193.467147840891</v>
      </c>
      <c r="AF18" s="43">
        <v>10055.262286736246</v>
      </c>
      <c r="AG18" s="43">
        <v>9654.0002269930301</v>
      </c>
      <c r="AH18" s="43">
        <v>9300.7369838365121</v>
      </c>
      <c r="AI18" s="43">
        <v>9242.7451026681883</v>
      </c>
      <c r="AJ18" s="43">
        <v>9192.6543237565475</v>
      </c>
      <c r="AK18" s="43">
        <v>9730.5789755466085</v>
      </c>
      <c r="AL18" s="43">
        <v>10188.353875013227</v>
      </c>
      <c r="AM18" s="43">
        <v>10558.961892640469</v>
      </c>
      <c r="AN18" s="43">
        <v>10430.709256339031</v>
      </c>
      <c r="AO18" s="43">
        <v>10420.232326054505</v>
      </c>
      <c r="AP18" s="43">
        <v>10283.576908598152</v>
      </c>
      <c r="AQ18" s="43">
        <v>10541.917578099252</v>
      </c>
      <c r="AR18" s="43">
        <v>10406.70067774412</v>
      </c>
      <c r="AS18" s="43">
        <v>10191.067582308317</v>
      </c>
      <c r="AT18" s="43">
        <v>10658.039614393652</v>
      </c>
      <c r="AU18" s="43">
        <v>10623.769803176141</v>
      </c>
      <c r="AV18" s="43">
        <v>10520.695410769431</v>
      </c>
      <c r="AW18" s="43">
        <v>10959.411512755578</v>
      </c>
      <c r="AX18" s="43">
        <v>11109.244786260213</v>
      </c>
      <c r="AY18" s="43">
        <v>11333.925216700934</v>
      </c>
      <c r="AZ18" s="43">
        <v>11142.604930165548</v>
      </c>
      <c r="BA18" s="43">
        <v>11197.881889352053</v>
      </c>
      <c r="BB18" s="43">
        <v>11521.457824656423</v>
      </c>
      <c r="BC18" s="43">
        <v>11428.483071625669</v>
      </c>
      <c r="BD18" s="43">
        <v>10972.59682197724</v>
      </c>
      <c r="BE18" s="43">
        <v>10744.865053888021</v>
      </c>
      <c r="BF18" s="43">
        <v>10824.733215237027</v>
      </c>
      <c r="BG18" s="43">
        <v>10314.152701945242</v>
      </c>
      <c r="BH18" s="43">
        <v>10598.433889664768</v>
      </c>
      <c r="BI18" s="43">
        <v>10538.736307325125</v>
      </c>
      <c r="BJ18" s="43">
        <v>10865.438622063248</v>
      </c>
      <c r="BK18" s="43">
        <v>11011.583328469778</v>
      </c>
      <c r="BL18" s="43">
        <v>10717.871770146487</v>
      </c>
      <c r="BM18" s="43">
        <v>10656.442933645629</v>
      </c>
      <c r="BN18" s="43">
        <v>10802.052404263091</v>
      </c>
      <c r="BO18" s="43">
        <v>10651.057622400416</v>
      </c>
      <c r="BP18" s="43">
        <v>10829.986002679034</v>
      </c>
      <c r="BQ18" s="43">
        <v>11359.467919985384</v>
      </c>
      <c r="BR18" s="43">
        <v>11304.982898396216</v>
      </c>
      <c r="BS18" s="43">
        <v>14357.840949577105</v>
      </c>
      <c r="BT18" s="43">
        <v>14343.210789106744</v>
      </c>
      <c r="BU18" s="43">
        <v>14222.00636356217</v>
      </c>
      <c r="BV18" s="43">
        <v>14480.126228350526</v>
      </c>
      <c r="BW18" s="43">
        <v>14898.04368517014</v>
      </c>
      <c r="BX18" s="43">
        <v>14758.578493405426</v>
      </c>
      <c r="BY18" s="43">
        <v>14517.367938910365</v>
      </c>
      <c r="BZ18" s="43">
        <v>15764.188411157973</v>
      </c>
      <c r="CA18" s="43">
        <v>15580.806845007333</v>
      </c>
      <c r="CB18" s="43">
        <v>15687.677436771995</v>
      </c>
      <c r="CC18" s="43">
        <v>13019.25104160525</v>
      </c>
      <c r="CD18" s="43">
        <v>12516.397201959582</v>
      </c>
      <c r="CE18" s="43">
        <v>13010.489896758496</v>
      </c>
      <c r="CF18" s="43">
        <v>14424.495194139741</v>
      </c>
      <c r="CG18" s="43">
        <v>15094.444195205204</v>
      </c>
      <c r="CH18" s="43">
        <v>15158.76710254092</v>
      </c>
      <c r="CI18" s="43">
        <v>15562.900465170398</v>
      </c>
      <c r="CJ18" s="43">
        <v>13910.043776192188</v>
      </c>
      <c r="CK18" s="43">
        <v>14241.144984327355</v>
      </c>
      <c r="CL18" s="43">
        <v>13492.500500712837</v>
      </c>
      <c r="CM18" s="43">
        <v>14024.466817268953</v>
      </c>
      <c r="CN18" s="43">
        <v>13762.226982812961</v>
      </c>
      <c r="CO18" s="43">
        <v>14506.032264859767</v>
      </c>
      <c r="CP18" s="43">
        <v>14008.857242580611</v>
      </c>
      <c r="CQ18" s="43">
        <v>13964.903900511505</v>
      </c>
      <c r="CR18" s="43">
        <v>14731.668035126782</v>
      </c>
      <c r="CS18" s="43">
        <v>15675.746735911605</v>
      </c>
      <c r="CT18" s="43">
        <v>17427.129096901157</v>
      </c>
      <c r="CU18" s="43">
        <v>16388.295159861784</v>
      </c>
      <c r="CV18" s="43">
        <v>15684.912529701458</v>
      </c>
      <c r="CW18" s="43">
        <v>14633.007551274062</v>
      </c>
      <c r="CX18" s="43">
        <v>15043.772992744618</v>
      </c>
      <c r="CY18" s="43">
        <v>15907.734889215501</v>
      </c>
      <c r="CZ18" s="43">
        <v>15738.582291339371</v>
      </c>
      <c r="DA18" s="43">
        <v>15373.211958661608</v>
      </c>
      <c r="DB18" s="43">
        <v>15327.034943849416</v>
      </c>
      <c r="DC18" s="43">
        <v>15340.378772302898</v>
      </c>
      <c r="DD18" s="46">
        <v>15795.325884716456</v>
      </c>
      <c r="DE18" s="46">
        <v>16213.914816034627</v>
      </c>
    </row>
    <row r="19" spans="1:109" ht="17.25" customHeight="1">
      <c r="A19" s="37"/>
      <c r="B19" s="56"/>
      <c r="C19" s="48"/>
      <c r="D19" s="48"/>
      <c r="E19" s="48"/>
      <c r="F19" s="49"/>
      <c r="G19" s="48"/>
      <c r="H19" s="50"/>
      <c r="I19" s="48"/>
      <c r="J19" s="48"/>
      <c r="K19" s="48"/>
      <c r="L19" s="48"/>
      <c r="M19" s="49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51"/>
      <c r="DE19" s="51"/>
    </row>
    <row r="20" spans="1:109" ht="17.25" customHeight="1">
      <c r="A20" s="36" t="s">
        <v>21</v>
      </c>
      <c r="B20" s="42" t="s">
        <v>22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5">
        <v>0</v>
      </c>
      <c r="I20" s="43">
        <v>0</v>
      </c>
      <c r="J20" s="43">
        <v>0</v>
      </c>
      <c r="K20" s="43">
        <v>0</v>
      </c>
      <c r="L20" s="43">
        <v>0</v>
      </c>
      <c r="M20" s="44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S20" s="43">
        <v>0</v>
      </c>
      <c r="AT20" s="43">
        <v>0</v>
      </c>
      <c r="AU20" s="43">
        <v>0</v>
      </c>
      <c r="AV20" s="43">
        <v>0</v>
      </c>
      <c r="AW20" s="43">
        <v>0</v>
      </c>
      <c r="AX20" s="43">
        <v>0</v>
      </c>
      <c r="AY20" s="43">
        <v>0</v>
      </c>
      <c r="AZ20" s="43">
        <v>0</v>
      </c>
      <c r="BA20" s="43">
        <v>0</v>
      </c>
      <c r="BB20" s="43">
        <v>0</v>
      </c>
      <c r="BC20" s="43">
        <v>0</v>
      </c>
      <c r="BD20" s="43">
        <v>0</v>
      </c>
      <c r="BE20" s="43">
        <v>0</v>
      </c>
      <c r="BF20" s="43">
        <v>0</v>
      </c>
      <c r="BG20" s="43">
        <v>0</v>
      </c>
      <c r="BH20" s="43">
        <v>0</v>
      </c>
      <c r="BI20" s="43">
        <v>0</v>
      </c>
      <c r="BJ20" s="43">
        <v>0</v>
      </c>
      <c r="BK20" s="43">
        <v>0</v>
      </c>
      <c r="BL20" s="43">
        <v>0</v>
      </c>
      <c r="BM20" s="43">
        <v>0</v>
      </c>
      <c r="BN20" s="43">
        <v>0</v>
      </c>
      <c r="BO20" s="43">
        <v>0</v>
      </c>
      <c r="BP20" s="43">
        <v>0</v>
      </c>
      <c r="BQ20" s="43">
        <v>0</v>
      </c>
      <c r="BR20" s="43">
        <v>0</v>
      </c>
      <c r="BS20" s="43">
        <v>0</v>
      </c>
      <c r="BT20" s="43">
        <v>0</v>
      </c>
      <c r="BU20" s="43">
        <v>0</v>
      </c>
      <c r="BV20" s="43">
        <v>0</v>
      </c>
      <c r="BW20" s="43">
        <v>0</v>
      </c>
      <c r="BX20" s="43">
        <v>0</v>
      </c>
      <c r="BY20" s="43">
        <v>0</v>
      </c>
      <c r="BZ20" s="43">
        <v>0</v>
      </c>
      <c r="CA20" s="43">
        <v>0</v>
      </c>
      <c r="CB20" s="43">
        <v>0</v>
      </c>
      <c r="CC20" s="43">
        <v>0</v>
      </c>
      <c r="CD20" s="43">
        <v>0</v>
      </c>
      <c r="CE20" s="43">
        <v>0</v>
      </c>
      <c r="CF20" s="43">
        <v>0</v>
      </c>
      <c r="CG20" s="43">
        <v>0</v>
      </c>
      <c r="CH20" s="43">
        <v>0</v>
      </c>
      <c r="CI20" s="43">
        <v>0</v>
      </c>
      <c r="CJ20" s="43">
        <v>0</v>
      </c>
      <c r="CK20" s="43">
        <v>0</v>
      </c>
      <c r="CL20" s="43">
        <v>0</v>
      </c>
      <c r="CM20" s="43">
        <v>0</v>
      </c>
      <c r="CN20" s="43">
        <v>0</v>
      </c>
      <c r="CO20" s="43">
        <v>0</v>
      </c>
      <c r="CP20" s="43">
        <v>0</v>
      </c>
      <c r="CQ20" s="43">
        <v>0</v>
      </c>
      <c r="CR20" s="43">
        <v>0</v>
      </c>
      <c r="CS20" s="43">
        <v>0</v>
      </c>
      <c r="CT20" s="43">
        <v>0</v>
      </c>
      <c r="CU20" s="43">
        <v>0</v>
      </c>
      <c r="CV20" s="43">
        <v>0</v>
      </c>
      <c r="CW20" s="43">
        <v>0</v>
      </c>
      <c r="CX20" s="43">
        <v>0</v>
      </c>
      <c r="CY20" s="43">
        <v>0</v>
      </c>
      <c r="CZ20" s="43">
        <v>0</v>
      </c>
      <c r="DA20" s="43">
        <v>0</v>
      </c>
      <c r="DB20" s="43">
        <v>0</v>
      </c>
      <c r="DC20" s="43">
        <v>0</v>
      </c>
      <c r="DD20" s="46">
        <v>0</v>
      </c>
      <c r="DE20" s="46">
        <v>0</v>
      </c>
    </row>
    <row r="21" spans="1:109" ht="17.25" customHeight="1">
      <c r="A21" s="37"/>
      <c r="B21" s="47"/>
      <c r="C21" s="48"/>
      <c r="D21" s="48"/>
      <c r="E21" s="48"/>
      <c r="F21" s="49"/>
      <c r="G21" s="48"/>
      <c r="H21" s="50"/>
      <c r="I21" s="48"/>
      <c r="J21" s="48"/>
      <c r="K21" s="48"/>
      <c r="L21" s="48"/>
      <c r="M21" s="49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51"/>
      <c r="DE21" s="51"/>
    </row>
    <row r="22" spans="1:109" ht="17.25" customHeight="1">
      <c r="A22" s="36" t="s">
        <v>23</v>
      </c>
      <c r="B22" s="42" t="s">
        <v>24</v>
      </c>
      <c r="C22" s="43">
        <v>26183.901282920287</v>
      </c>
      <c r="D22" s="43">
        <v>30920.629340638301</v>
      </c>
      <c r="E22" s="43">
        <v>30127.544491920886</v>
      </c>
      <c r="F22" s="44">
        <v>27572.021538983245</v>
      </c>
      <c r="G22" s="43">
        <v>33933.736539922735</v>
      </c>
      <c r="H22" s="45">
        <v>32760.140197956243</v>
      </c>
      <c r="I22" s="43">
        <v>30932.200626476388</v>
      </c>
      <c r="J22" s="43">
        <v>36789.194293661276</v>
      </c>
      <c r="K22" s="43">
        <v>38716.69300264043</v>
      </c>
      <c r="L22" s="43">
        <v>35113.899233169977</v>
      </c>
      <c r="M22" s="44">
        <v>38261.367843577915</v>
      </c>
      <c r="N22" s="43">
        <v>35373.730196793753</v>
      </c>
      <c r="O22" s="43">
        <v>30702.881672898991</v>
      </c>
      <c r="P22" s="43">
        <v>24608.514195546501</v>
      </c>
      <c r="Q22" s="43">
        <v>23590.456271051909</v>
      </c>
      <c r="R22" s="43">
        <v>26051.634146052649</v>
      </c>
      <c r="S22" s="43">
        <v>23754.468337843799</v>
      </c>
      <c r="T22" s="43">
        <v>26204.682153106383</v>
      </c>
      <c r="U22" s="43">
        <v>20675.033267786333</v>
      </c>
      <c r="V22" s="43">
        <v>22950.153968386727</v>
      </c>
      <c r="W22" s="43">
        <v>23418.528605273306</v>
      </c>
      <c r="X22" s="43">
        <v>25423.366629636468</v>
      </c>
      <c r="Y22" s="43">
        <v>29513.872719127681</v>
      </c>
      <c r="Z22" s="43">
        <v>23818.396172333396</v>
      </c>
      <c r="AA22" s="43">
        <v>34451.741724165789</v>
      </c>
      <c r="AB22" s="43">
        <v>33222.715717653664</v>
      </c>
      <c r="AC22" s="43">
        <v>30110.290967177945</v>
      </c>
      <c r="AD22" s="43">
        <v>28922.717702781105</v>
      </c>
      <c r="AE22" s="43">
        <v>34532.161147931627</v>
      </c>
      <c r="AF22" s="43">
        <v>30103.844928940875</v>
      </c>
      <c r="AG22" s="43">
        <v>26603.276718278383</v>
      </c>
      <c r="AH22" s="43">
        <v>26714.359443100075</v>
      </c>
      <c r="AI22" s="43">
        <v>40370.62161006096</v>
      </c>
      <c r="AJ22" s="43">
        <v>42571.506750741144</v>
      </c>
      <c r="AK22" s="43">
        <v>34963.558149141951</v>
      </c>
      <c r="AL22" s="43">
        <v>38700.580017500237</v>
      </c>
      <c r="AM22" s="43">
        <v>38769.383876147826</v>
      </c>
      <c r="AN22" s="43">
        <v>38750.924156272849</v>
      </c>
      <c r="AO22" s="43">
        <v>41982.447517360888</v>
      </c>
      <c r="AP22" s="43">
        <v>37091.78975061958</v>
      </c>
      <c r="AQ22" s="43">
        <v>57479.341437148803</v>
      </c>
      <c r="AR22" s="43">
        <v>42436.091494125823</v>
      </c>
      <c r="AS22" s="43">
        <v>48467.510631874728</v>
      </c>
      <c r="AT22" s="43">
        <v>43766.19374855388</v>
      </c>
      <c r="AU22" s="43">
        <v>43751.220261671922</v>
      </c>
      <c r="AV22" s="43">
        <v>43168.524312416805</v>
      </c>
      <c r="AW22" s="43">
        <v>54777.149352958186</v>
      </c>
      <c r="AX22" s="43">
        <v>56565.334847755534</v>
      </c>
      <c r="AY22" s="43">
        <v>70806.799089933018</v>
      </c>
      <c r="AZ22" s="43">
        <v>90527.344397130335</v>
      </c>
      <c r="BA22" s="43">
        <v>96028.651392077169</v>
      </c>
      <c r="BB22" s="43">
        <v>76118.656717261925</v>
      </c>
      <c r="BC22" s="43">
        <v>80474.430639867147</v>
      </c>
      <c r="BD22" s="43">
        <v>77218.847195249997</v>
      </c>
      <c r="BE22" s="43">
        <v>98721.071718576917</v>
      </c>
      <c r="BF22" s="43">
        <v>111246.1864692542</v>
      </c>
      <c r="BG22" s="43">
        <v>123630.10038815008</v>
      </c>
      <c r="BH22" s="43">
        <v>137628.01191243459</v>
      </c>
      <c r="BI22" s="43">
        <v>145174.68787323617</v>
      </c>
      <c r="BJ22" s="43">
        <v>179768.03997429187</v>
      </c>
      <c r="BK22" s="43">
        <v>170478.7823330292</v>
      </c>
      <c r="BL22" s="43">
        <v>161000.1806050069</v>
      </c>
      <c r="BM22" s="43">
        <v>164772.99928111248</v>
      </c>
      <c r="BN22" s="43">
        <v>180117.91477136695</v>
      </c>
      <c r="BO22" s="43">
        <v>196966.81957067244</v>
      </c>
      <c r="BP22" s="43">
        <v>164974.35568354317</v>
      </c>
      <c r="BQ22" s="43">
        <v>205532.71512867292</v>
      </c>
      <c r="BR22" s="43">
        <v>233615.43440302191</v>
      </c>
      <c r="BS22" s="43">
        <v>237429.01184841729</v>
      </c>
      <c r="BT22" s="43">
        <v>229439.60619730927</v>
      </c>
      <c r="BU22" s="43">
        <v>264086.64914514747</v>
      </c>
      <c r="BV22" s="43">
        <v>227132.10828651127</v>
      </c>
      <c r="BW22" s="43">
        <v>243937.36260248709</v>
      </c>
      <c r="BX22" s="43">
        <v>234468.511852241</v>
      </c>
      <c r="BY22" s="43">
        <v>223431.57729376826</v>
      </c>
      <c r="BZ22" s="43">
        <v>280749.98540102836</v>
      </c>
      <c r="CA22" s="43">
        <v>259276.10367702376</v>
      </c>
      <c r="CB22" s="43">
        <v>238813.20075755485</v>
      </c>
      <c r="CC22" s="43">
        <v>291326.19892175758</v>
      </c>
      <c r="CD22" s="43">
        <v>332228.6903683822</v>
      </c>
      <c r="CE22" s="43">
        <v>366057.60420105705</v>
      </c>
      <c r="CF22" s="43">
        <v>332692.92225448351</v>
      </c>
      <c r="CG22" s="43">
        <v>306885.93879038072</v>
      </c>
      <c r="CH22" s="43">
        <v>326897.43717744708</v>
      </c>
      <c r="CI22" s="43">
        <v>345977.21981359209</v>
      </c>
      <c r="CJ22" s="43">
        <v>356196.03470418812</v>
      </c>
      <c r="CK22" s="43">
        <v>345138.7756166319</v>
      </c>
      <c r="CL22" s="43">
        <v>352278.96527660429</v>
      </c>
      <c r="CM22" s="43">
        <v>331072.12614123517</v>
      </c>
      <c r="CN22" s="43">
        <v>288516.44618739793</v>
      </c>
      <c r="CO22" s="43">
        <v>281109.40385980502</v>
      </c>
      <c r="CP22" s="43">
        <v>298079.43139751867</v>
      </c>
      <c r="CQ22" s="43">
        <v>298951.46021708444</v>
      </c>
      <c r="CR22" s="43">
        <v>308166.34326273529</v>
      </c>
      <c r="CS22" s="43">
        <v>284867.13106017641</v>
      </c>
      <c r="CT22" s="43">
        <v>297357.83912524022</v>
      </c>
      <c r="CU22" s="43">
        <v>295323.93049225374</v>
      </c>
      <c r="CV22" s="43">
        <v>314515.56371994573</v>
      </c>
      <c r="CW22" s="43">
        <v>370297.8490114939</v>
      </c>
      <c r="CX22" s="43">
        <v>363107.71730177087</v>
      </c>
      <c r="CY22" s="43">
        <v>312843.50544339872</v>
      </c>
      <c r="CZ22" s="43">
        <v>290773.28742760501</v>
      </c>
      <c r="DA22" s="43">
        <v>245961.29706358048</v>
      </c>
      <c r="DB22" s="43">
        <v>228788.83545939447</v>
      </c>
      <c r="DC22" s="43">
        <v>236889.84815945203</v>
      </c>
      <c r="DD22" s="46">
        <v>224507.99969644891</v>
      </c>
      <c r="DE22" s="46">
        <v>216242.61411776507</v>
      </c>
    </row>
    <row r="23" spans="1:109" ht="17.25" customHeight="1">
      <c r="A23" s="37"/>
      <c r="B23" s="47"/>
      <c r="C23" s="48"/>
      <c r="D23" s="48"/>
      <c r="E23" s="48"/>
      <c r="F23" s="49"/>
      <c r="G23" s="48"/>
      <c r="H23" s="50"/>
      <c r="I23" s="48"/>
      <c r="J23" s="48"/>
      <c r="K23" s="48"/>
      <c r="L23" s="48"/>
      <c r="M23" s="49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51"/>
      <c r="DE23" s="51"/>
    </row>
    <row r="24" spans="1:109" ht="17.25" customHeight="1">
      <c r="A24" s="36" t="s">
        <v>25</v>
      </c>
      <c r="B24" s="42" t="s">
        <v>26</v>
      </c>
      <c r="C24" s="43">
        <v>6383.2490385549081</v>
      </c>
      <c r="D24" s="43">
        <v>6649.8405896661707</v>
      </c>
      <c r="E24" s="43">
        <v>7114.2721878804759</v>
      </c>
      <c r="F24" s="44">
        <v>8514.2723916826089</v>
      </c>
      <c r="G24" s="43">
        <v>7303.9531977657052</v>
      </c>
      <c r="H24" s="45">
        <v>6915.06683532226</v>
      </c>
      <c r="I24" s="43">
        <v>7351.6898221375768</v>
      </c>
      <c r="J24" s="43">
        <v>7413.8849713734871</v>
      </c>
      <c r="K24" s="43">
        <v>7834.4323220745764</v>
      </c>
      <c r="L24" s="43">
        <v>7607.2765266712577</v>
      </c>
      <c r="M24" s="44">
        <v>8447.5385416162244</v>
      </c>
      <c r="N24" s="43">
        <v>8554.2135511803626</v>
      </c>
      <c r="O24" s="43">
        <v>9073.511018862926</v>
      </c>
      <c r="P24" s="43">
        <v>5899.4864869296798</v>
      </c>
      <c r="Q24" s="43">
        <v>6416.5738889620161</v>
      </c>
      <c r="R24" s="43">
        <v>8286.586384338043</v>
      </c>
      <c r="S24" s="43">
        <v>8298.6934993518025</v>
      </c>
      <c r="T24" s="43">
        <v>8975.7309610712982</v>
      </c>
      <c r="U24" s="43">
        <v>8215.2288523839616</v>
      </c>
      <c r="V24" s="43">
        <v>7728.3014778496608</v>
      </c>
      <c r="W24" s="43">
        <v>8629.2179477669088</v>
      </c>
      <c r="X24" s="43">
        <v>9340.7354288686456</v>
      </c>
      <c r="Y24" s="43">
        <v>12455.983672407905</v>
      </c>
      <c r="Z24" s="43">
        <v>13814.342736707898</v>
      </c>
      <c r="AA24" s="43">
        <v>14568.723427268338</v>
      </c>
      <c r="AB24" s="43">
        <v>12229.331331489073</v>
      </c>
      <c r="AC24" s="43">
        <v>12616.693411344611</v>
      </c>
      <c r="AD24" s="43">
        <v>11780.312898310107</v>
      </c>
      <c r="AE24" s="43">
        <v>12642.616229038504</v>
      </c>
      <c r="AF24" s="43">
        <v>11514.791850246491</v>
      </c>
      <c r="AG24" s="43">
        <v>11408.89432211054</v>
      </c>
      <c r="AH24" s="43">
        <v>12066.10625621072</v>
      </c>
      <c r="AI24" s="43">
        <v>12795.007061236227</v>
      </c>
      <c r="AJ24" s="43">
        <v>13327.70138321153</v>
      </c>
      <c r="AK24" s="43">
        <v>12470.688510267537</v>
      </c>
      <c r="AL24" s="43">
        <v>12401.375957310336</v>
      </c>
      <c r="AM24" s="43">
        <v>16578.990062358636</v>
      </c>
      <c r="AN24" s="43">
        <v>14233.110935510573</v>
      </c>
      <c r="AO24" s="43">
        <v>11871.338927178003</v>
      </c>
      <c r="AP24" s="43">
        <v>13742.275090813202</v>
      </c>
      <c r="AQ24" s="43">
        <v>16301.614131301429</v>
      </c>
      <c r="AR24" s="43">
        <v>14028.447093499477</v>
      </c>
      <c r="AS24" s="43">
        <v>14139.58602274734</v>
      </c>
      <c r="AT24" s="43">
        <v>11506.650629684891</v>
      </c>
      <c r="AU24" s="43">
        <v>12165.676450732737</v>
      </c>
      <c r="AV24" s="43">
        <v>13579.916542724737</v>
      </c>
      <c r="AW24" s="43">
        <v>12725.279247709694</v>
      </c>
      <c r="AX24" s="43">
        <v>12737.41604833714</v>
      </c>
      <c r="AY24" s="43">
        <v>12124.612961108782</v>
      </c>
      <c r="AZ24" s="43">
        <v>11017.24773704162</v>
      </c>
      <c r="BA24" s="43">
        <v>11875.871985426129</v>
      </c>
      <c r="BB24" s="43">
        <v>11104.933083112432</v>
      </c>
      <c r="BC24" s="43">
        <v>10153.916028146237</v>
      </c>
      <c r="BD24" s="43">
        <v>10149.670348070938</v>
      </c>
      <c r="BE24" s="43">
        <v>12306.792525007198</v>
      </c>
      <c r="BF24" s="43">
        <v>12112.721526070703</v>
      </c>
      <c r="BG24" s="43">
        <v>11582.558207341845</v>
      </c>
      <c r="BH24" s="43">
        <v>9518.4790455101702</v>
      </c>
      <c r="BI24" s="43">
        <v>8681.0042345374677</v>
      </c>
      <c r="BJ24" s="43">
        <v>7713.9847456788284</v>
      </c>
      <c r="BK24" s="43">
        <v>10163.115702151084</v>
      </c>
      <c r="BL24" s="43">
        <v>12977.486856481886</v>
      </c>
      <c r="BM24" s="43">
        <v>9168.8171159211252</v>
      </c>
      <c r="BN24" s="43">
        <v>8811.5464913536125</v>
      </c>
      <c r="BO24" s="43">
        <v>11821.644279738002</v>
      </c>
      <c r="BP24" s="43">
        <v>13645.589335515086</v>
      </c>
      <c r="BQ24" s="43">
        <v>13612.214057874427</v>
      </c>
      <c r="BR24" s="43">
        <v>13680.717392060966</v>
      </c>
      <c r="BS24" s="43">
        <v>12760.772569695599</v>
      </c>
      <c r="BT24" s="43">
        <v>24013.506030372882</v>
      </c>
      <c r="BU24" s="43">
        <v>23013.201073529097</v>
      </c>
      <c r="BV24" s="43">
        <v>18677.003819306119</v>
      </c>
      <c r="BW24" s="43">
        <v>16736.971253524825</v>
      </c>
      <c r="BX24" s="43">
        <v>16341.12426787452</v>
      </c>
      <c r="BY24" s="43">
        <v>8331.8106840226228</v>
      </c>
      <c r="BZ24" s="43">
        <v>18461.318596219749</v>
      </c>
      <c r="CA24" s="43">
        <v>18557.850228962649</v>
      </c>
      <c r="CB24" s="43">
        <v>20120.93315196945</v>
      </c>
      <c r="CC24" s="43">
        <v>21892.161488708211</v>
      </c>
      <c r="CD24" s="43">
        <v>19769.976753474097</v>
      </c>
      <c r="CE24" s="43">
        <v>19424.047709338327</v>
      </c>
      <c r="CF24" s="43">
        <v>18861.794187661322</v>
      </c>
      <c r="CG24" s="43">
        <v>20053.202827854817</v>
      </c>
      <c r="CH24" s="43">
        <v>25084.961723414857</v>
      </c>
      <c r="CI24" s="43">
        <v>24469.048413259949</v>
      </c>
      <c r="CJ24" s="43">
        <v>23530.975873098447</v>
      </c>
      <c r="CK24" s="43">
        <v>22241.974738439789</v>
      </c>
      <c r="CL24" s="43">
        <v>21840.044962163753</v>
      </c>
      <c r="CM24" s="43">
        <v>20331.502870957593</v>
      </c>
      <c r="CN24" s="43">
        <v>19280.85071621116</v>
      </c>
      <c r="CO24" s="43">
        <v>27604.694450787036</v>
      </c>
      <c r="CP24" s="43">
        <v>26935.272888946314</v>
      </c>
      <c r="CQ24" s="43">
        <v>26263.908825751721</v>
      </c>
      <c r="CR24" s="43">
        <v>23970.443309422441</v>
      </c>
      <c r="CS24" s="43">
        <v>24072.447682477483</v>
      </c>
      <c r="CT24" s="43">
        <v>21775.253964864623</v>
      </c>
      <c r="CU24" s="43">
        <v>23393.112546856104</v>
      </c>
      <c r="CV24" s="43">
        <v>25576.786002686127</v>
      </c>
      <c r="CW24" s="43">
        <v>26435.227941971436</v>
      </c>
      <c r="CX24" s="43">
        <v>25675.635647600808</v>
      </c>
      <c r="CY24" s="43">
        <v>22615.936895204573</v>
      </c>
      <c r="CZ24" s="43">
        <v>14873.142389816247</v>
      </c>
      <c r="DA24" s="43">
        <v>14760.620502544829</v>
      </c>
      <c r="DB24" s="43">
        <v>14726.619122892487</v>
      </c>
      <c r="DC24" s="43">
        <v>16138.105107426947</v>
      </c>
      <c r="DD24" s="46">
        <v>13998.813096603109</v>
      </c>
      <c r="DE24" s="46">
        <v>14965.689715532197</v>
      </c>
    </row>
    <row r="25" spans="1:109" ht="17.25" customHeight="1">
      <c r="A25" s="37"/>
      <c r="B25" s="47"/>
      <c r="C25" s="48"/>
      <c r="D25" s="48"/>
      <c r="E25" s="48"/>
      <c r="F25" s="49"/>
      <c r="G25" s="48"/>
      <c r="H25" s="50"/>
      <c r="I25" s="48"/>
      <c r="J25" s="48"/>
      <c r="K25" s="48"/>
      <c r="L25" s="48"/>
      <c r="M25" s="49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51"/>
      <c r="DE25" s="51"/>
    </row>
    <row r="26" spans="1:109" ht="17.25" customHeight="1">
      <c r="A26" s="36" t="s">
        <v>27</v>
      </c>
      <c r="B26" s="42" t="s">
        <v>28</v>
      </c>
      <c r="C26" s="43">
        <v>11014.033481526913</v>
      </c>
      <c r="D26" s="43">
        <v>11048.727608207602</v>
      </c>
      <c r="E26" s="43">
        <v>11113.043092204985</v>
      </c>
      <c r="F26" s="44">
        <v>11153.496667586149</v>
      </c>
      <c r="G26" s="43">
        <v>11298.29312364251</v>
      </c>
      <c r="H26" s="45">
        <v>11278.38058623231</v>
      </c>
      <c r="I26" s="43">
        <v>11519.591591549974</v>
      </c>
      <c r="J26" s="43">
        <v>11540.759456266354</v>
      </c>
      <c r="K26" s="43">
        <v>11567.307409254552</v>
      </c>
      <c r="L26" s="43">
        <v>11603.499793669256</v>
      </c>
      <c r="M26" s="44">
        <v>11633.93335772253</v>
      </c>
      <c r="N26" s="43">
        <v>11807.799435036495</v>
      </c>
      <c r="O26" s="43">
        <v>11950.837410409435</v>
      </c>
      <c r="P26" s="43">
        <v>11977.17019824984</v>
      </c>
      <c r="Q26" s="43">
        <v>12000.18354502578</v>
      </c>
      <c r="R26" s="43">
        <v>12139.855507300956</v>
      </c>
      <c r="S26" s="43">
        <v>12169.938106646932</v>
      </c>
      <c r="T26" s="43">
        <v>12150.793829544418</v>
      </c>
      <c r="U26" s="43">
        <v>12221.782184337251</v>
      </c>
      <c r="V26" s="43">
        <v>12246.514085820239</v>
      </c>
      <c r="W26" s="43">
        <v>12221.421608163026</v>
      </c>
      <c r="X26" s="43">
        <v>12295.28914683382</v>
      </c>
      <c r="Y26" s="43">
        <v>12382.660895437844</v>
      </c>
      <c r="Z26" s="43">
        <v>12461.038735059528</v>
      </c>
      <c r="AA26" s="43">
        <v>12616.279351228695</v>
      </c>
      <c r="AB26" s="43">
        <v>12624.981711947359</v>
      </c>
      <c r="AC26" s="43">
        <v>12635.224624657145</v>
      </c>
      <c r="AD26" s="43">
        <v>12732.488328174561</v>
      </c>
      <c r="AE26" s="43">
        <v>12803.934268793244</v>
      </c>
      <c r="AF26" s="43">
        <v>12914.352655954235</v>
      </c>
      <c r="AG26" s="43">
        <v>13034.980613430849</v>
      </c>
      <c r="AH26" s="43">
        <v>13065.772707911896</v>
      </c>
      <c r="AI26" s="43">
        <v>13111.795636254179</v>
      </c>
      <c r="AJ26" s="43">
        <v>13135.517572718358</v>
      </c>
      <c r="AK26" s="43">
        <v>13340.71964781003</v>
      </c>
      <c r="AL26" s="43">
        <v>13385.633625959959</v>
      </c>
      <c r="AM26" s="43">
        <v>13497.897804176378</v>
      </c>
      <c r="AN26" s="43">
        <v>13542.863819914795</v>
      </c>
      <c r="AO26" s="43">
        <v>13847.265824195511</v>
      </c>
      <c r="AP26" s="43">
        <v>13895.378361877878</v>
      </c>
      <c r="AQ26" s="43">
        <v>14061.225677049795</v>
      </c>
      <c r="AR26" s="43">
        <v>14129.948875812004</v>
      </c>
      <c r="AS26" s="43">
        <v>14867.49662544334</v>
      </c>
      <c r="AT26" s="43">
        <v>15016.376592499861</v>
      </c>
      <c r="AU26" s="43">
        <v>14883.294521875829</v>
      </c>
      <c r="AV26" s="43">
        <v>15041.956249365756</v>
      </c>
      <c r="AW26" s="43">
        <v>15235.583839148105</v>
      </c>
      <c r="AX26" s="43">
        <v>15416.093372723208</v>
      </c>
      <c r="AY26" s="43">
        <v>15511.952693063038</v>
      </c>
      <c r="AZ26" s="43">
        <v>15628.316686064878</v>
      </c>
      <c r="BA26" s="43">
        <v>15724.480587961425</v>
      </c>
      <c r="BB26" s="43">
        <v>15728.165902294089</v>
      </c>
      <c r="BC26" s="43">
        <v>15948.920227210907</v>
      </c>
      <c r="BD26" s="43">
        <v>16046.530928559725</v>
      </c>
      <c r="BE26" s="43">
        <v>16179.164306182563</v>
      </c>
      <c r="BF26" s="43">
        <v>16186.430466736743</v>
      </c>
      <c r="BG26" s="43">
        <v>16268.813904278057</v>
      </c>
      <c r="BH26" s="43">
        <v>16370.446699364229</v>
      </c>
      <c r="BI26" s="43">
        <v>16665.968852907914</v>
      </c>
      <c r="BJ26" s="43">
        <v>16991.67181004403</v>
      </c>
      <c r="BK26" s="43">
        <v>17384.710621928669</v>
      </c>
      <c r="BL26" s="43">
        <v>17365.152191463854</v>
      </c>
      <c r="BM26" s="43">
        <v>17523.195378059605</v>
      </c>
      <c r="BN26" s="43">
        <v>17892.213160755415</v>
      </c>
      <c r="BO26" s="43">
        <v>17974.062573762763</v>
      </c>
      <c r="BP26" s="43">
        <v>19541.268493632055</v>
      </c>
      <c r="BQ26" s="43">
        <v>19839.07444869414</v>
      </c>
      <c r="BR26" s="43">
        <v>19881.415035014634</v>
      </c>
      <c r="BS26" s="43">
        <v>19895.270451295564</v>
      </c>
      <c r="BT26" s="43">
        <v>20065.058771296935</v>
      </c>
      <c r="BU26" s="43">
        <v>20064.027496214749</v>
      </c>
      <c r="BV26" s="43">
        <v>20196.003639849067</v>
      </c>
      <c r="BW26" s="43">
        <v>20558.658169025657</v>
      </c>
      <c r="BX26" s="43">
        <v>20793.085392956549</v>
      </c>
      <c r="BY26" s="43">
        <v>21056.009486298484</v>
      </c>
      <c r="BZ26" s="43">
        <v>21211.197226594864</v>
      </c>
      <c r="CA26" s="43">
        <v>21326.651264443</v>
      </c>
      <c r="CB26" s="43">
        <v>21456.918350381893</v>
      </c>
      <c r="CC26" s="43">
        <v>21790.382353207417</v>
      </c>
      <c r="CD26" s="43">
        <v>21813.765446692763</v>
      </c>
      <c r="CE26" s="43">
        <v>21821.621603021606</v>
      </c>
      <c r="CF26" s="43">
        <v>21858.585494262614</v>
      </c>
      <c r="CG26" s="43">
        <v>21896.466863457536</v>
      </c>
      <c r="CH26" s="43">
        <v>22339.695730386007</v>
      </c>
      <c r="CI26" s="43">
        <v>22562.627234666605</v>
      </c>
      <c r="CJ26" s="43">
        <v>21198.993556181529</v>
      </c>
      <c r="CK26" s="43">
        <v>20989.900446220578</v>
      </c>
      <c r="CL26" s="43">
        <v>20999.00918223854</v>
      </c>
      <c r="CM26" s="43">
        <v>21074.540085685647</v>
      </c>
      <c r="CN26" s="43">
        <v>21108.568285388013</v>
      </c>
      <c r="CO26" s="43">
        <v>21466.921812800294</v>
      </c>
      <c r="CP26" s="43">
        <v>21670.397031735833</v>
      </c>
      <c r="CQ26" s="43">
        <v>21722.483108871726</v>
      </c>
      <c r="CR26" s="43">
        <v>21755.276499939078</v>
      </c>
      <c r="CS26" s="43">
        <v>21693.701409915764</v>
      </c>
      <c r="CT26" s="43">
        <v>21773.99069525153</v>
      </c>
      <c r="CU26" s="43">
        <v>21767.139061038757</v>
      </c>
      <c r="CV26" s="43">
        <v>21768.024056184444</v>
      </c>
      <c r="CW26" s="43">
        <v>21789.667662884174</v>
      </c>
      <c r="CX26" s="43">
        <v>21919.728767470304</v>
      </c>
      <c r="CY26" s="43">
        <v>21922.52917172237</v>
      </c>
      <c r="CZ26" s="43">
        <v>21899.189093248657</v>
      </c>
      <c r="DA26" s="43">
        <v>22030.605270988261</v>
      </c>
      <c r="DB26" s="43">
        <v>22142.547430580122</v>
      </c>
      <c r="DC26" s="43">
        <v>22110.232217238514</v>
      </c>
      <c r="DD26" s="46">
        <v>22011.968287195839</v>
      </c>
      <c r="DE26" s="46">
        <v>21973.051377668962</v>
      </c>
    </row>
    <row r="27" spans="1:109" ht="17.25" customHeight="1">
      <c r="A27" s="37"/>
      <c r="B27" s="47"/>
      <c r="C27" s="52"/>
      <c r="D27" s="52"/>
      <c r="E27" s="52"/>
      <c r="F27" s="53"/>
      <c r="G27" s="52"/>
      <c r="H27" s="54"/>
      <c r="I27" s="52"/>
      <c r="J27" s="52"/>
      <c r="K27" s="52"/>
      <c r="L27" s="52"/>
      <c r="M27" s="53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5"/>
      <c r="DE27" s="55"/>
    </row>
    <row r="28" spans="1:109" ht="17.25" customHeight="1">
      <c r="A28" s="36"/>
      <c r="B28" s="42" t="s">
        <v>29</v>
      </c>
      <c r="C28" s="43">
        <v>471311.56792716432</v>
      </c>
      <c r="D28" s="43">
        <v>458405.79961119429</v>
      </c>
      <c r="E28" s="43">
        <v>471368.36617523001</v>
      </c>
      <c r="F28" s="44">
        <v>487597.21233473998</v>
      </c>
      <c r="G28" s="43">
        <v>490699.53375006304</v>
      </c>
      <c r="H28" s="45">
        <v>509422.04600683041</v>
      </c>
      <c r="I28" s="43">
        <v>496790.44643401378</v>
      </c>
      <c r="J28" s="43">
        <v>506831.090651448</v>
      </c>
      <c r="K28" s="43">
        <v>536189.32489575329</v>
      </c>
      <c r="L28" s="43">
        <v>539946.7159698375</v>
      </c>
      <c r="M28" s="44">
        <v>536591.34873983543</v>
      </c>
      <c r="N28" s="43">
        <v>565086.19033303193</v>
      </c>
      <c r="O28" s="43">
        <v>553754.69138722611</v>
      </c>
      <c r="P28" s="43">
        <v>563618.70857038384</v>
      </c>
      <c r="Q28" s="43">
        <v>575394.00702426536</v>
      </c>
      <c r="R28" s="43">
        <v>605259.06123920635</v>
      </c>
      <c r="S28" s="43">
        <v>608440.06014277297</v>
      </c>
      <c r="T28" s="43">
        <v>637096.64947550418</v>
      </c>
      <c r="U28" s="43">
        <v>661145.8894725315</v>
      </c>
      <c r="V28" s="43">
        <v>633159.18734289054</v>
      </c>
      <c r="W28" s="43">
        <v>636947.78133060329</v>
      </c>
      <c r="X28" s="43">
        <v>655844.07059561671</v>
      </c>
      <c r="Y28" s="43">
        <v>662667.18801874912</v>
      </c>
      <c r="Z28" s="43">
        <v>664628.03592560661</v>
      </c>
      <c r="AA28" s="43">
        <v>695845.12316598266</v>
      </c>
      <c r="AB28" s="43">
        <v>714781.22867027926</v>
      </c>
      <c r="AC28" s="43">
        <v>729675.19286680454</v>
      </c>
      <c r="AD28" s="43">
        <v>737089.28856492438</v>
      </c>
      <c r="AE28" s="43">
        <v>740351.71167019883</v>
      </c>
      <c r="AF28" s="43">
        <v>780083.3295117286</v>
      </c>
      <c r="AG28" s="43">
        <v>758266.41427968536</v>
      </c>
      <c r="AH28" s="43">
        <v>788136.06321539462</v>
      </c>
      <c r="AI28" s="43">
        <v>784205.4456981275</v>
      </c>
      <c r="AJ28" s="43">
        <v>769965.96097859775</v>
      </c>
      <c r="AK28" s="43">
        <v>756096.5212078559</v>
      </c>
      <c r="AL28" s="43">
        <v>797078.89871579094</v>
      </c>
      <c r="AM28" s="43">
        <v>810394.94968197751</v>
      </c>
      <c r="AN28" s="43">
        <v>828459.34888786869</v>
      </c>
      <c r="AO28" s="43">
        <v>819943.30276826583</v>
      </c>
      <c r="AP28" s="43">
        <v>803102.41851690516</v>
      </c>
      <c r="AQ28" s="43">
        <v>860616.11619672494</v>
      </c>
      <c r="AR28" s="43">
        <v>844613.98383109039</v>
      </c>
      <c r="AS28" s="43">
        <v>847548.11865141056</v>
      </c>
      <c r="AT28" s="43">
        <v>846906.62767257448</v>
      </c>
      <c r="AU28" s="43">
        <v>856623.22336467297</v>
      </c>
      <c r="AV28" s="43">
        <v>849664.16610216291</v>
      </c>
      <c r="AW28" s="43">
        <v>850875.33540920669</v>
      </c>
      <c r="AX28" s="43">
        <v>845763.63654899003</v>
      </c>
      <c r="AY28" s="43">
        <v>857777.29400790727</v>
      </c>
      <c r="AZ28" s="43">
        <v>873787.36227380787</v>
      </c>
      <c r="BA28" s="43">
        <v>878017.7705192311</v>
      </c>
      <c r="BB28" s="43">
        <v>860432.47357552964</v>
      </c>
      <c r="BC28" s="43">
        <v>860188.9541019632</v>
      </c>
      <c r="BD28" s="43">
        <v>848848.64170295815</v>
      </c>
      <c r="BE28" s="43">
        <v>894608.69760575343</v>
      </c>
      <c r="BF28" s="43">
        <v>915505.73865312291</v>
      </c>
      <c r="BG28" s="43">
        <v>937137.81343298568</v>
      </c>
      <c r="BH28" s="43">
        <v>958041.17726875655</v>
      </c>
      <c r="BI28" s="43">
        <v>958842.1455475667</v>
      </c>
      <c r="BJ28" s="43">
        <v>1070992.4571643467</v>
      </c>
      <c r="BK28" s="43">
        <v>1055271.1206003062</v>
      </c>
      <c r="BL28" s="43">
        <v>997219.36388874415</v>
      </c>
      <c r="BM28" s="43">
        <v>1035500.4015942985</v>
      </c>
      <c r="BN28" s="43">
        <v>1056066.0486383529</v>
      </c>
      <c r="BO28" s="43">
        <v>1077273.9333575058</v>
      </c>
      <c r="BP28" s="43">
        <v>1058366.3717629386</v>
      </c>
      <c r="BQ28" s="43">
        <v>1106725.2287313228</v>
      </c>
      <c r="BR28" s="43">
        <v>1122998.4580237856</v>
      </c>
      <c r="BS28" s="43">
        <v>1131601.8792808035</v>
      </c>
      <c r="BT28" s="43">
        <v>1099361.3938665676</v>
      </c>
      <c r="BU28" s="43">
        <v>1166032.9445951278</v>
      </c>
      <c r="BV28" s="43">
        <v>1094115.9506793264</v>
      </c>
      <c r="BW28" s="43">
        <v>1160356.9790443636</v>
      </c>
      <c r="BX28" s="43">
        <v>1134584.961710559</v>
      </c>
      <c r="BY28" s="43">
        <v>1112955.0925948888</v>
      </c>
      <c r="BZ28" s="43">
        <v>1198674.0724062677</v>
      </c>
      <c r="CA28" s="43">
        <v>1181223.9003387662</v>
      </c>
      <c r="CB28" s="43">
        <v>1211293.1754387375</v>
      </c>
      <c r="CC28" s="43">
        <v>1221711.2032623517</v>
      </c>
      <c r="CD28" s="43">
        <v>1235903.3137268671</v>
      </c>
      <c r="CE28" s="43">
        <v>1274384.0037559315</v>
      </c>
      <c r="CF28" s="43">
        <v>1295912.2835303352</v>
      </c>
      <c r="CG28" s="43">
        <v>1274120.3794816772</v>
      </c>
      <c r="CH28" s="43">
        <v>1311993.346262435</v>
      </c>
      <c r="CI28" s="43">
        <v>1302799.933905883</v>
      </c>
      <c r="CJ28" s="43">
        <v>1336708.8400578236</v>
      </c>
      <c r="CK28" s="43">
        <v>1291958.9124607658</v>
      </c>
      <c r="CL28" s="43">
        <v>1315134.6475510746</v>
      </c>
      <c r="CM28" s="43">
        <v>1318305.6145117909</v>
      </c>
      <c r="CN28" s="43">
        <v>1292269.3594599015</v>
      </c>
      <c r="CO28" s="43">
        <v>1298120.7727997475</v>
      </c>
      <c r="CP28" s="43">
        <v>1328344.738319339</v>
      </c>
      <c r="CQ28" s="43">
        <v>1295942.0223781262</v>
      </c>
      <c r="CR28" s="43">
        <v>1339915.7211470155</v>
      </c>
      <c r="CS28" s="43">
        <v>1328981.7561254341</v>
      </c>
      <c r="CT28" s="43">
        <v>1367299.7785201175</v>
      </c>
      <c r="CU28" s="43">
        <v>1346126.8034570767</v>
      </c>
      <c r="CV28" s="43">
        <v>1401146.8867968624</v>
      </c>
      <c r="CW28" s="43">
        <v>1437709.198247212</v>
      </c>
      <c r="CX28" s="43">
        <v>1425057.8552799604</v>
      </c>
      <c r="CY28" s="43">
        <v>1355225.2935294721</v>
      </c>
      <c r="CZ28" s="43">
        <v>1347066.8456805258</v>
      </c>
      <c r="DA28" s="43">
        <v>1337575.1882134248</v>
      </c>
      <c r="DB28" s="43">
        <v>1290068.1048533451</v>
      </c>
      <c r="DC28" s="43">
        <v>1308970.542030727</v>
      </c>
      <c r="DD28" s="46">
        <v>1312688.1238442992</v>
      </c>
      <c r="DE28" s="46">
        <v>1301376.0418925567</v>
      </c>
    </row>
    <row r="29" spans="1:109" ht="16.5" thickBot="1">
      <c r="A29" s="38"/>
      <c r="B29" s="57"/>
      <c r="C29" s="58"/>
      <c r="D29" s="58"/>
      <c r="E29" s="58"/>
      <c r="F29" s="59"/>
      <c r="G29" s="58"/>
      <c r="H29" s="60"/>
      <c r="I29" s="58"/>
      <c r="J29" s="58"/>
      <c r="K29" s="58"/>
      <c r="L29" s="58"/>
      <c r="M29" s="59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61"/>
      <c r="DE29" s="61"/>
    </row>
    <row r="30" spans="1:109" s="4" customFormat="1" ht="16.5" hidden="1" thickTop="1">
      <c r="A30" s="39"/>
      <c r="B30" s="62"/>
      <c r="C30" s="63"/>
      <c r="D30" s="63"/>
      <c r="E30" s="63"/>
      <c r="F30" s="63"/>
      <c r="G30" s="63"/>
      <c r="H30" s="64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5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5"/>
      <c r="DE30" s="65"/>
    </row>
    <row r="31" spans="1:109" s="4" customFormat="1" ht="16.5" thickTop="1">
      <c r="A31" s="63"/>
      <c r="B31" s="63"/>
      <c r="C31" s="63"/>
      <c r="D31" s="63"/>
      <c r="E31" s="63"/>
      <c r="F31" s="63"/>
      <c r="G31" s="63"/>
      <c r="H31" s="66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5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5"/>
      <c r="DE31" s="65"/>
    </row>
    <row r="32" spans="1:109" s="4" customFormat="1" ht="16.5" thickBot="1">
      <c r="A32" s="67"/>
      <c r="B32" s="67"/>
      <c r="C32" s="67"/>
      <c r="D32" s="67"/>
      <c r="E32" s="67"/>
      <c r="F32" s="67"/>
      <c r="G32" s="67"/>
      <c r="H32" s="68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9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5"/>
      <c r="DE32" s="65"/>
    </row>
    <row r="33" spans="1:109" ht="23.25" customHeight="1" thickTop="1" thickBot="1">
      <c r="A33" s="40" t="s">
        <v>1</v>
      </c>
      <c r="B33" s="29" t="s">
        <v>30</v>
      </c>
      <c r="C33" s="70">
        <f t="shared" ref="C33:AR33" si="0">C4</f>
        <v>38504</v>
      </c>
      <c r="D33" s="70">
        <f t="shared" si="0"/>
        <v>38534</v>
      </c>
      <c r="E33" s="70">
        <f t="shared" si="0"/>
        <v>38565</v>
      </c>
      <c r="F33" s="71">
        <f t="shared" si="0"/>
        <v>38596</v>
      </c>
      <c r="G33" s="70">
        <f t="shared" si="0"/>
        <v>38626</v>
      </c>
      <c r="H33" s="72">
        <f t="shared" si="0"/>
        <v>38657</v>
      </c>
      <c r="I33" s="70">
        <f t="shared" si="0"/>
        <v>38687</v>
      </c>
      <c r="J33" s="70">
        <f t="shared" si="0"/>
        <v>38718</v>
      </c>
      <c r="K33" s="70">
        <f t="shared" si="0"/>
        <v>38749</v>
      </c>
      <c r="L33" s="70">
        <f t="shared" si="0"/>
        <v>38777</v>
      </c>
      <c r="M33" s="71">
        <f t="shared" si="0"/>
        <v>38808</v>
      </c>
      <c r="N33" s="70">
        <f t="shared" si="0"/>
        <v>38838</v>
      </c>
      <c r="O33" s="70">
        <f t="shared" si="0"/>
        <v>38869</v>
      </c>
      <c r="P33" s="70">
        <f t="shared" si="0"/>
        <v>38899</v>
      </c>
      <c r="Q33" s="70">
        <f t="shared" si="0"/>
        <v>38930</v>
      </c>
      <c r="R33" s="70">
        <f t="shared" si="0"/>
        <v>38961</v>
      </c>
      <c r="S33" s="70">
        <f t="shared" si="0"/>
        <v>38991</v>
      </c>
      <c r="T33" s="70">
        <f t="shared" si="0"/>
        <v>39022</v>
      </c>
      <c r="U33" s="70">
        <f t="shared" si="0"/>
        <v>39052</v>
      </c>
      <c r="V33" s="70">
        <f t="shared" si="0"/>
        <v>39083</v>
      </c>
      <c r="W33" s="70">
        <f t="shared" si="0"/>
        <v>39114</v>
      </c>
      <c r="X33" s="70">
        <f t="shared" si="0"/>
        <v>39142</v>
      </c>
      <c r="Y33" s="70">
        <f t="shared" si="0"/>
        <v>39173</v>
      </c>
      <c r="Z33" s="70">
        <f t="shared" si="0"/>
        <v>39203</v>
      </c>
      <c r="AA33" s="70">
        <f t="shared" si="0"/>
        <v>39234</v>
      </c>
      <c r="AB33" s="70">
        <f t="shared" si="0"/>
        <v>39264</v>
      </c>
      <c r="AC33" s="70">
        <f t="shared" si="0"/>
        <v>39295</v>
      </c>
      <c r="AD33" s="70">
        <f t="shared" si="0"/>
        <v>39326</v>
      </c>
      <c r="AE33" s="73">
        <f t="shared" si="0"/>
        <v>39356</v>
      </c>
      <c r="AF33" s="73">
        <f t="shared" si="0"/>
        <v>39387</v>
      </c>
      <c r="AG33" s="74">
        <f t="shared" si="0"/>
        <v>39417</v>
      </c>
      <c r="AH33" s="70">
        <f t="shared" si="0"/>
        <v>39448</v>
      </c>
      <c r="AI33" s="70">
        <f t="shared" si="0"/>
        <v>39479</v>
      </c>
      <c r="AJ33" s="70">
        <f t="shared" si="0"/>
        <v>39508</v>
      </c>
      <c r="AK33" s="70">
        <f t="shared" si="0"/>
        <v>39539</v>
      </c>
      <c r="AL33" s="70">
        <f t="shared" si="0"/>
        <v>39569</v>
      </c>
      <c r="AM33" s="70">
        <f t="shared" si="0"/>
        <v>39600</v>
      </c>
      <c r="AN33" s="70">
        <f t="shared" si="0"/>
        <v>39630</v>
      </c>
      <c r="AO33" s="70">
        <f t="shared" si="0"/>
        <v>39661</v>
      </c>
      <c r="AP33" s="70">
        <f t="shared" si="0"/>
        <v>39692</v>
      </c>
      <c r="AQ33" s="70">
        <f t="shared" si="0"/>
        <v>39722</v>
      </c>
      <c r="AR33" s="70">
        <f t="shared" si="0"/>
        <v>39753</v>
      </c>
      <c r="AS33" s="70">
        <f>AS4</f>
        <v>39783</v>
      </c>
      <c r="AT33" s="70">
        <f>AT4</f>
        <v>39814</v>
      </c>
      <c r="AU33" s="70">
        <f>AU4</f>
        <v>39845</v>
      </c>
      <c r="AV33" s="70" t="s">
        <v>31</v>
      </c>
      <c r="AW33" s="70">
        <f t="shared" ref="AW33:CV33" si="1">AW4</f>
        <v>39904</v>
      </c>
      <c r="AX33" s="70">
        <f t="shared" si="1"/>
        <v>39934</v>
      </c>
      <c r="AY33" s="70">
        <f t="shared" si="1"/>
        <v>39965</v>
      </c>
      <c r="AZ33" s="70">
        <f t="shared" si="1"/>
        <v>39995</v>
      </c>
      <c r="BA33" s="70">
        <f t="shared" si="1"/>
        <v>40026</v>
      </c>
      <c r="BB33" s="70">
        <f t="shared" si="1"/>
        <v>40057</v>
      </c>
      <c r="BC33" s="70">
        <f t="shared" si="1"/>
        <v>40087</v>
      </c>
      <c r="BD33" s="70">
        <f t="shared" si="1"/>
        <v>40118</v>
      </c>
      <c r="BE33" s="70">
        <f t="shared" si="1"/>
        <v>40148</v>
      </c>
      <c r="BF33" s="70">
        <f t="shared" si="1"/>
        <v>40179</v>
      </c>
      <c r="BG33" s="70">
        <f t="shared" si="1"/>
        <v>40210</v>
      </c>
      <c r="BH33" s="70">
        <f t="shared" si="1"/>
        <v>40238</v>
      </c>
      <c r="BI33" s="70">
        <f t="shared" si="1"/>
        <v>40269</v>
      </c>
      <c r="BJ33" s="70">
        <f t="shared" si="1"/>
        <v>40299</v>
      </c>
      <c r="BK33" s="70">
        <f t="shared" si="1"/>
        <v>40330</v>
      </c>
      <c r="BL33" s="70">
        <f t="shared" si="1"/>
        <v>40360</v>
      </c>
      <c r="BM33" s="70">
        <f t="shared" si="1"/>
        <v>40391</v>
      </c>
      <c r="BN33" s="70">
        <f t="shared" si="1"/>
        <v>40422</v>
      </c>
      <c r="BO33" s="70">
        <f t="shared" si="1"/>
        <v>40452</v>
      </c>
      <c r="BP33" s="70">
        <f t="shared" si="1"/>
        <v>40483</v>
      </c>
      <c r="BQ33" s="70">
        <f t="shared" si="1"/>
        <v>40513</v>
      </c>
      <c r="BR33" s="70">
        <f t="shared" si="1"/>
        <v>40544</v>
      </c>
      <c r="BS33" s="70">
        <f t="shared" si="1"/>
        <v>40575</v>
      </c>
      <c r="BT33" s="70">
        <f t="shared" si="1"/>
        <v>40603</v>
      </c>
      <c r="BU33" s="70">
        <f t="shared" si="1"/>
        <v>40634</v>
      </c>
      <c r="BV33" s="70">
        <f t="shared" si="1"/>
        <v>40664</v>
      </c>
      <c r="BW33" s="70">
        <f t="shared" si="1"/>
        <v>40695</v>
      </c>
      <c r="BX33" s="70">
        <f t="shared" si="1"/>
        <v>40725</v>
      </c>
      <c r="BY33" s="70">
        <f t="shared" si="1"/>
        <v>40756</v>
      </c>
      <c r="BZ33" s="70">
        <f t="shared" si="1"/>
        <v>40787</v>
      </c>
      <c r="CA33" s="70">
        <f t="shared" si="1"/>
        <v>40817</v>
      </c>
      <c r="CB33" s="70">
        <f t="shared" si="1"/>
        <v>40848</v>
      </c>
      <c r="CC33" s="70">
        <f t="shared" si="1"/>
        <v>40878</v>
      </c>
      <c r="CD33" s="70">
        <f t="shared" si="1"/>
        <v>40909</v>
      </c>
      <c r="CE33" s="70">
        <f t="shared" si="1"/>
        <v>40940</v>
      </c>
      <c r="CF33" s="70">
        <f t="shared" si="1"/>
        <v>40969</v>
      </c>
      <c r="CG33" s="70">
        <f t="shared" si="1"/>
        <v>41000</v>
      </c>
      <c r="CH33" s="70">
        <f t="shared" si="1"/>
        <v>41030</v>
      </c>
      <c r="CI33" s="70">
        <f t="shared" si="1"/>
        <v>41061</v>
      </c>
      <c r="CJ33" s="70">
        <f t="shared" si="1"/>
        <v>41091</v>
      </c>
      <c r="CK33" s="70">
        <f t="shared" si="1"/>
        <v>41122</v>
      </c>
      <c r="CL33" s="70">
        <f t="shared" si="1"/>
        <v>41153</v>
      </c>
      <c r="CM33" s="70">
        <f t="shared" si="1"/>
        <v>41183</v>
      </c>
      <c r="CN33" s="70">
        <f t="shared" si="1"/>
        <v>41214</v>
      </c>
      <c r="CO33" s="70">
        <f t="shared" si="1"/>
        <v>41244</v>
      </c>
      <c r="CP33" s="70">
        <f t="shared" si="1"/>
        <v>41275</v>
      </c>
      <c r="CQ33" s="70">
        <f t="shared" si="1"/>
        <v>41306</v>
      </c>
      <c r="CR33" s="70">
        <f t="shared" si="1"/>
        <v>41334</v>
      </c>
      <c r="CS33" s="30">
        <f t="shared" si="1"/>
        <v>41365</v>
      </c>
      <c r="CT33" s="30">
        <f t="shared" si="1"/>
        <v>41395</v>
      </c>
      <c r="CU33" s="30">
        <f t="shared" si="1"/>
        <v>41426</v>
      </c>
      <c r="CV33" s="30">
        <f t="shared" si="1"/>
        <v>41456</v>
      </c>
      <c r="CW33" s="30">
        <f>CW4</f>
        <v>41487</v>
      </c>
      <c r="CX33" s="30">
        <v>41518</v>
      </c>
      <c r="CY33" s="30">
        <f>CY4</f>
        <v>41548</v>
      </c>
      <c r="CZ33" s="30">
        <f>CZ4</f>
        <v>41579</v>
      </c>
      <c r="DA33" s="30">
        <f>DA4</f>
        <v>41609</v>
      </c>
      <c r="DB33" s="30">
        <f>DB4</f>
        <v>41640</v>
      </c>
      <c r="DC33" s="30">
        <v>41671</v>
      </c>
      <c r="DD33" s="33">
        <v>41699</v>
      </c>
      <c r="DE33" s="33">
        <v>41730</v>
      </c>
    </row>
    <row r="34" spans="1:109" ht="16.5" thickTop="1">
      <c r="A34" s="37"/>
      <c r="B34" s="75"/>
      <c r="C34" s="52"/>
      <c r="D34" s="52"/>
      <c r="E34" s="52"/>
      <c r="F34" s="53"/>
      <c r="G34" s="52"/>
      <c r="H34" s="54"/>
      <c r="I34" s="52"/>
      <c r="J34" s="52"/>
      <c r="K34" s="52"/>
      <c r="L34" s="52"/>
      <c r="M34" s="53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5"/>
      <c r="AF34" s="55"/>
      <c r="AG34" s="76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3"/>
      <c r="DC34" s="52"/>
      <c r="DD34" s="55"/>
      <c r="DE34" s="55"/>
    </row>
    <row r="35" spans="1:109" ht="17.25" customHeight="1">
      <c r="A35" s="36" t="s">
        <v>32</v>
      </c>
      <c r="B35" s="42" t="s">
        <v>33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5">
        <v>0</v>
      </c>
      <c r="I35" s="43">
        <v>0</v>
      </c>
      <c r="J35" s="43">
        <v>0</v>
      </c>
      <c r="K35" s="43">
        <v>0</v>
      </c>
      <c r="L35" s="43">
        <v>0</v>
      </c>
      <c r="M35" s="44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6">
        <v>0</v>
      </c>
      <c r="AF35" s="46">
        <v>0</v>
      </c>
      <c r="AG35" s="77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3">
        <v>0</v>
      </c>
      <c r="AO35" s="43">
        <v>0</v>
      </c>
      <c r="AP35" s="43">
        <v>0</v>
      </c>
      <c r="AQ35" s="43">
        <v>0</v>
      </c>
      <c r="AR35" s="43">
        <v>0</v>
      </c>
      <c r="AS35" s="43">
        <v>0</v>
      </c>
      <c r="AT35" s="43">
        <v>0</v>
      </c>
      <c r="AU35" s="43">
        <v>0</v>
      </c>
      <c r="AV35" s="43">
        <v>0</v>
      </c>
      <c r="AW35" s="43">
        <v>0</v>
      </c>
      <c r="AX35" s="43">
        <v>0</v>
      </c>
      <c r="AY35" s="43">
        <v>0</v>
      </c>
      <c r="AZ35" s="43">
        <v>0</v>
      </c>
      <c r="BA35" s="43">
        <v>0</v>
      </c>
      <c r="BB35" s="43">
        <v>0</v>
      </c>
      <c r="BC35" s="43">
        <v>0</v>
      </c>
      <c r="BD35" s="43">
        <v>0</v>
      </c>
      <c r="BE35" s="43">
        <v>0</v>
      </c>
      <c r="BF35" s="43">
        <v>0</v>
      </c>
      <c r="BG35" s="43">
        <v>0</v>
      </c>
      <c r="BH35" s="43">
        <v>0</v>
      </c>
      <c r="BI35" s="43">
        <v>0</v>
      </c>
      <c r="BJ35" s="43">
        <v>0</v>
      </c>
      <c r="BK35" s="43">
        <v>0</v>
      </c>
      <c r="BL35" s="43">
        <v>0</v>
      </c>
      <c r="BM35" s="43">
        <v>0</v>
      </c>
      <c r="BN35" s="43">
        <v>0</v>
      </c>
      <c r="BO35" s="43">
        <v>0</v>
      </c>
      <c r="BP35" s="43">
        <v>0</v>
      </c>
      <c r="BQ35" s="43">
        <v>0</v>
      </c>
      <c r="BR35" s="43">
        <v>0</v>
      </c>
      <c r="BS35" s="43">
        <v>0</v>
      </c>
      <c r="BT35" s="43">
        <v>0</v>
      </c>
      <c r="BU35" s="43">
        <v>0</v>
      </c>
      <c r="BV35" s="43">
        <v>0</v>
      </c>
      <c r="BW35" s="43">
        <v>0</v>
      </c>
      <c r="BX35" s="43">
        <v>0</v>
      </c>
      <c r="BY35" s="43">
        <v>0</v>
      </c>
      <c r="BZ35" s="43">
        <v>0</v>
      </c>
      <c r="CA35" s="43">
        <v>0</v>
      </c>
      <c r="CB35" s="43">
        <v>0</v>
      </c>
      <c r="CC35" s="43">
        <v>0</v>
      </c>
      <c r="CD35" s="43">
        <v>0</v>
      </c>
      <c r="CE35" s="43">
        <v>0</v>
      </c>
      <c r="CF35" s="43">
        <v>0</v>
      </c>
      <c r="CG35" s="43">
        <v>0</v>
      </c>
      <c r="CH35" s="43">
        <v>0</v>
      </c>
      <c r="CI35" s="43">
        <v>0</v>
      </c>
      <c r="CJ35" s="43">
        <v>0</v>
      </c>
      <c r="CK35" s="43">
        <v>0</v>
      </c>
      <c r="CL35" s="43">
        <v>0</v>
      </c>
      <c r="CM35" s="43">
        <v>0</v>
      </c>
      <c r="CN35" s="43">
        <v>0</v>
      </c>
      <c r="CO35" s="43">
        <v>0</v>
      </c>
      <c r="CP35" s="43">
        <v>0</v>
      </c>
      <c r="CQ35" s="43">
        <v>0</v>
      </c>
      <c r="CR35" s="43">
        <v>0</v>
      </c>
      <c r="CS35" s="43">
        <v>0</v>
      </c>
      <c r="CT35" s="43">
        <v>0</v>
      </c>
      <c r="CU35" s="43">
        <v>0</v>
      </c>
      <c r="CV35" s="43">
        <v>0</v>
      </c>
      <c r="CW35" s="43">
        <v>0</v>
      </c>
      <c r="CX35" s="43">
        <v>0</v>
      </c>
      <c r="CY35" s="43">
        <v>0</v>
      </c>
      <c r="CZ35" s="43">
        <v>0</v>
      </c>
      <c r="DA35" s="43">
        <v>0</v>
      </c>
      <c r="DB35" s="44">
        <v>0</v>
      </c>
      <c r="DC35" s="43">
        <v>0</v>
      </c>
      <c r="DD35" s="46">
        <v>0</v>
      </c>
      <c r="DE35" s="46">
        <v>0</v>
      </c>
    </row>
    <row r="36" spans="1:109" ht="17.25" customHeight="1">
      <c r="A36" s="37"/>
      <c r="B36" s="47"/>
      <c r="C36" s="78"/>
      <c r="D36" s="78"/>
      <c r="E36" s="78"/>
      <c r="F36" s="79"/>
      <c r="G36" s="78"/>
      <c r="H36" s="80"/>
      <c r="I36" s="78"/>
      <c r="J36" s="78"/>
      <c r="K36" s="78"/>
      <c r="L36" s="78"/>
      <c r="M36" s="79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81"/>
      <c r="AF36" s="81"/>
      <c r="AG36" s="82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9"/>
      <c r="DC36" s="78"/>
      <c r="DD36" s="81"/>
      <c r="DE36" s="81"/>
    </row>
    <row r="37" spans="1:109" ht="17.25" customHeight="1">
      <c r="A37" s="36" t="s">
        <v>34</v>
      </c>
      <c r="B37" s="42" t="s">
        <v>35</v>
      </c>
      <c r="C37" s="43">
        <v>250458.84323342523</v>
      </c>
      <c r="D37" s="43">
        <v>232344.37571881473</v>
      </c>
      <c r="E37" s="43">
        <v>228235.39118466986</v>
      </c>
      <c r="F37" s="44">
        <v>238102.012621676</v>
      </c>
      <c r="G37" s="43">
        <v>241945.84697592363</v>
      </c>
      <c r="H37" s="45">
        <v>257530.96081466269</v>
      </c>
      <c r="I37" s="43">
        <v>257623.06344593974</v>
      </c>
      <c r="J37" s="43">
        <v>256496.45372474135</v>
      </c>
      <c r="K37" s="43">
        <v>266363.06062173715</v>
      </c>
      <c r="L37" s="43">
        <v>273240.13640816254</v>
      </c>
      <c r="M37" s="44">
        <v>271081.39112987602</v>
      </c>
      <c r="N37" s="43">
        <v>291097.30383042991</v>
      </c>
      <c r="O37" s="43">
        <v>288151.83005216735</v>
      </c>
      <c r="P37" s="43">
        <v>297918.84544162243</v>
      </c>
      <c r="Q37" s="43">
        <v>299555.12527521281</v>
      </c>
      <c r="R37" s="43">
        <v>312892.8379162114</v>
      </c>
      <c r="S37" s="43">
        <v>312515.85639029462</v>
      </c>
      <c r="T37" s="43">
        <v>319055.78120631597</v>
      </c>
      <c r="U37" s="43">
        <v>351509.22976781055</v>
      </c>
      <c r="V37" s="43">
        <v>336198.90510089661</v>
      </c>
      <c r="W37" s="43">
        <v>334056.8722718244</v>
      </c>
      <c r="X37" s="43">
        <v>345204.18698770378</v>
      </c>
      <c r="Y37" s="43">
        <v>339100.00185046456</v>
      </c>
      <c r="Z37" s="43">
        <v>343243.54984322423</v>
      </c>
      <c r="AA37" s="43">
        <v>358543.0601197778</v>
      </c>
      <c r="AB37" s="43">
        <v>373286.11364297924</v>
      </c>
      <c r="AC37" s="43">
        <v>374521.69560020615</v>
      </c>
      <c r="AD37" s="43">
        <v>387184.87756857043</v>
      </c>
      <c r="AE37" s="46">
        <v>391272.4695004368</v>
      </c>
      <c r="AF37" s="46">
        <v>421208.54206902086</v>
      </c>
      <c r="AG37" s="77">
        <v>401734.97128093918</v>
      </c>
      <c r="AH37" s="43">
        <v>433883.31707653031</v>
      </c>
      <c r="AI37" s="43">
        <v>420367.22269114229</v>
      </c>
      <c r="AJ37" s="43">
        <v>408014.73015083134</v>
      </c>
      <c r="AK37" s="43">
        <v>401309.23228438455</v>
      </c>
      <c r="AL37" s="43">
        <v>434604.45687616104</v>
      </c>
      <c r="AM37" s="43">
        <v>446231.22637777217</v>
      </c>
      <c r="AN37" s="43">
        <v>467892.65871725255</v>
      </c>
      <c r="AO37" s="43">
        <v>453509.44685149851</v>
      </c>
      <c r="AP37" s="43">
        <v>442464.53634706739</v>
      </c>
      <c r="AQ37" s="43">
        <v>449069.69028428837</v>
      </c>
      <c r="AR37" s="43">
        <v>452010.91733216215</v>
      </c>
      <c r="AS37" s="43">
        <v>450075.27047679329</v>
      </c>
      <c r="AT37" s="43">
        <v>453393.31970747019</v>
      </c>
      <c r="AU37" s="43">
        <v>460107.41472062981</v>
      </c>
      <c r="AV37" s="43">
        <v>459064.63089732453</v>
      </c>
      <c r="AW37" s="43">
        <v>463010.61895082297</v>
      </c>
      <c r="AX37" s="43">
        <v>471326.59715211438</v>
      </c>
      <c r="AY37" s="43">
        <v>470412.89928072237</v>
      </c>
      <c r="AZ37" s="43">
        <v>473336.31794361444</v>
      </c>
      <c r="BA37" s="43">
        <v>467026.51013994718</v>
      </c>
      <c r="BB37" s="43">
        <v>477372.11456896149</v>
      </c>
      <c r="BC37" s="43">
        <v>478651.28298538964</v>
      </c>
      <c r="BD37" s="43">
        <v>487447.76954633754</v>
      </c>
      <c r="BE37" s="43">
        <v>502634.61776737764</v>
      </c>
      <c r="BF37" s="43">
        <v>524230.97142096853</v>
      </c>
      <c r="BG37" s="43">
        <v>527845.64946072246</v>
      </c>
      <c r="BH37" s="43">
        <v>535092.36629862385</v>
      </c>
      <c r="BI37" s="43">
        <v>518088.96985501703</v>
      </c>
      <c r="BJ37" s="43">
        <v>569427.28420735314</v>
      </c>
      <c r="BK37" s="43">
        <v>566747.13613899588</v>
      </c>
      <c r="BL37" s="43">
        <v>526730.61480739736</v>
      </c>
      <c r="BM37" s="43">
        <v>549887.63141466305</v>
      </c>
      <c r="BN37" s="43">
        <v>552391.26138741407</v>
      </c>
      <c r="BO37" s="43">
        <v>555741.30023550731</v>
      </c>
      <c r="BP37" s="43">
        <v>564920.64286760148</v>
      </c>
      <c r="BQ37" s="43">
        <v>578900.95919625671</v>
      </c>
      <c r="BR37" s="43">
        <v>578819.25118008675</v>
      </c>
      <c r="BS37" s="43">
        <v>574059.2310141545</v>
      </c>
      <c r="BT37" s="43">
        <v>543670.68089811946</v>
      </c>
      <c r="BU37" s="43">
        <v>562040.55001311097</v>
      </c>
      <c r="BV37" s="43">
        <v>553963.14019487565</v>
      </c>
      <c r="BW37" s="43">
        <v>584700.86251400737</v>
      </c>
      <c r="BX37" s="43">
        <v>571978.46058021334</v>
      </c>
      <c r="BY37" s="43">
        <v>557158.7642709401</v>
      </c>
      <c r="BZ37" s="43">
        <v>562006.82047325955</v>
      </c>
      <c r="CA37" s="43">
        <v>564711.89723256102</v>
      </c>
      <c r="CB37" s="43">
        <v>617615.43948026793</v>
      </c>
      <c r="CC37" s="43">
        <v>565582.70624645427</v>
      </c>
      <c r="CD37" s="43">
        <v>539500.78679740021</v>
      </c>
      <c r="CE37" s="43">
        <v>544676.60483027366</v>
      </c>
      <c r="CF37" s="43">
        <v>594606.38741712971</v>
      </c>
      <c r="CG37" s="43">
        <v>595417.81737846974</v>
      </c>
      <c r="CH37" s="43">
        <v>615520.59286046412</v>
      </c>
      <c r="CI37" s="43">
        <v>554581.58495534596</v>
      </c>
      <c r="CJ37" s="43">
        <v>583839.66747363354</v>
      </c>
      <c r="CK37" s="43">
        <v>544720.87648373784</v>
      </c>
      <c r="CL37" s="43">
        <v>568865.35817346</v>
      </c>
      <c r="CM37" s="43">
        <v>590119.2052139343</v>
      </c>
      <c r="CN37" s="43">
        <v>593019.77146263747</v>
      </c>
      <c r="CO37" s="43">
        <v>602521.53799288091</v>
      </c>
      <c r="CP37" s="43">
        <v>621679.87125581503</v>
      </c>
      <c r="CQ37" s="43">
        <v>569878.42518445873</v>
      </c>
      <c r="CR37" s="43">
        <v>594480.2261923647</v>
      </c>
      <c r="CS37" s="43">
        <v>602369.28841782268</v>
      </c>
      <c r="CT37" s="43">
        <v>633548.93816647946</v>
      </c>
      <c r="CU37" s="43">
        <v>592613.50269915839</v>
      </c>
      <c r="CV37" s="43">
        <v>613811.28732334753</v>
      </c>
      <c r="CW37" s="43">
        <v>595422.16785062524</v>
      </c>
      <c r="CX37" s="43">
        <v>586391.14164995018</v>
      </c>
      <c r="CY37" s="43">
        <v>581706.77132610918</v>
      </c>
      <c r="CZ37" s="43">
        <v>589882.33867977094</v>
      </c>
      <c r="DA37" s="43">
        <v>619931.55078409833</v>
      </c>
      <c r="DB37" s="44">
        <v>589571.66774254874</v>
      </c>
      <c r="DC37" s="43">
        <v>596316.52203706396</v>
      </c>
      <c r="DD37" s="46">
        <v>590544.18367156386</v>
      </c>
      <c r="DE37" s="46">
        <v>611437.66581801255</v>
      </c>
    </row>
    <row r="38" spans="1:109" ht="17.25" customHeight="1">
      <c r="A38" s="37" t="s">
        <v>36</v>
      </c>
      <c r="B38" s="47" t="s">
        <v>37</v>
      </c>
      <c r="C38" s="52">
        <v>85971.344917090784</v>
      </c>
      <c r="D38" s="52">
        <v>56233.825152112688</v>
      </c>
      <c r="E38" s="52">
        <v>60252.107619653412</v>
      </c>
      <c r="F38" s="53">
        <v>64917.25499278737</v>
      </c>
      <c r="G38" s="52">
        <v>67143.919556244378</v>
      </c>
      <c r="H38" s="54">
        <v>70429.597058082552</v>
      </c>
      <c r="I38" s="52">
        <v>73115.848879623896</v>
      </c>
      <c r="J38" s="52">
        <v>70584.508932084369</v>
      </c>
      <c r="K38" s="52">
        <v>72388.476477591976</v>
      </c>
      <c r="L38" s="52">
        <v>71006.542502962737</v>
      </c>
      <c r="M38" s="53">
        <v>64762.956991548017</v>
      </c>
      <c r="N38" s="52">
        <v>71376.843475018992</v>
      </c>
      <c r="O38" s="52">
        <v>70370.849442147213</v>
      </c>
      <c r="P38" s="52">
        <v>77834.490277323697</v>
      </c>
      <c r="Q38" s="52">
        <v>75479.578502125776</v>
      </c>
      <c r="R38" s="52">
        <v>75715.975696240974</v>
      </c>
      <c r="S38" s="52">
        <v>76501.098940951473</v>
      </c>
      <c r="T38" s="52">
        <v>83317.123458625007</v>
      </c>
      <c r="U38" s="52">
        <v>94783.297528469324</v>
      </c>
      <c r="V38" s="52">
        <v>97807.679188481052</v>
      </c>
      <c r="W38" s="52">
        <v>102541.53625631204</v>
      </c>
      <c r="X38" s="52">
        <v>104937.78384865716</v>
      </c>
      <c r="Y38" s="52">
        <v>102759.74497819504</v>
      </c>
      <c r="Z38" s="52">
        <v>98156.099633431339</v>
      </c>
      <c r="AA38" s="52">
        <v>108098.47599634138</v>
      </c>
      <c r="AB38" s="52">
        <v>113433.44803029559</v>
      </c>
      <c r="AC38" s="52">
        <v>107036.0017067583</v>
      </c>
      <c r="AD38" s="52">
        <v>123742.79734739376</v>
      </c>
      <c r="AE38" s="55">
        <v>120595.07091522172</v>
      </c>
      <c r="AF38" s="55">
        <v>136796.36000051288</v>
      </c>
      <c r="AG38" s="76">
        <v>126677.09650045166</v>
      </c>
      <c r="AH38" s="52">
        <v>132787.34762984278</v>
      </c>
      <c r="AI38" s="52">
        <v>121694.13096946044</v>
      </c>
      <c r="AJ38" s="52">
        <v>119716.94916424096</v>
      </c>
      <c r="AK38" s="52">
        <v>115913.87573404826</v>
      </c>
      <c r="AL38" s="52">
        <v>120037.92474904569</v>
      </c>
      <c r="AM38" s="52">
        <v>136102.50982904684</v>
      </c>
      <c r="AN38" s="52">
        <v>137760.12289358673</v>
      </c>
      <c r="AO38" s="52">
        <v>132653.62250465617</v>
      </c>
      <c r="AP38" s="52">
        <v>130313.38993089984</v>
      </c>
      <c r="AQ38" s="52">
        <v>140758.29932319175</v>
      </c>
      <c r="AR38" s="52">
        <v>141554.31136313253</v>
      </c>
      <c r="AS38" s="52">
        <v>143107.30549762354</v>
      </c>
      <c r="AT38" s="52">
        <v>150046.43147167374</v>
      </c>
      <c r="AU38" s="52">
        <v>155851.9510543645</v>
      </c>
      <c r="AV38" s="52">
        <v>160566.56518537708</v>
      </c>
      <c r="AW38" s="52">
        <v>158720.16497322492</v>
      </c>
      <c r="AX38" s="52">
        <v>164232.75667122781</v>
      </c>
      <c r="AY38" s="52">
        <v>170748.1548239853</v>
      </c>
      <c r="AZ38" s="52">
        <v>171344.24881251989</v>
      </c>
      <c r="BA38" s="52">
        <v>164099.5067574085</v>
      </c>
      <c r="BB38" s="52">
        <v>172846.76150691375</v>
      </c>
      <c r="BC38" s="52">
        <v>172189.43734370044</v>
      </c>
      <c r="BD38" s="52">
        <v>174265.05114018475</v>
      </c>
      <c r="BE38" s="52">
        <v>191048.92176675834</v>
      </c>
      <c r="BF38" s="52">
        <v>179915.97869980364</v>
      </c>
      <c r="BG38" s="52">
        <v>192180.69027072741</v>
      </c>
      <c r="BH38" s="52">
        <v>208788.97038426899</v>
      </c>
      <c r="BI38" s="52">
        <v>194250.10949376694</v>
      </c>
      <c r="BJ38" s="52">
        <v>208407.65075018074</v>
      </c>
      <c r="BK38" s="52">
        <v>208555.91568728545</v>
      </c>
      <c r="BL38" s="52">
        <v>182576.24376396686</v>
      </c>
      <c r="BM38" s="52">
        <v>191037.94546439327</v>
      </c>
      <c r="BN38" s="52">
        <v>204607.59015881389</v>
      </c>
      <c r="BO38" s="52">
        <v>200360.84813562041</v>
      </c>
      <c r="BP38" s="52">
        <v>209518.89747008457</v>
      </c>
      <c r="BQ38" s="52">
        <v>209295.6548992754</v>
      </c>
      <c r="BR38" s="52">
        <v>209637.39292402792</v>
      </c>
      <c r="BS38" s="52">
        <v>210767.21309718012</v>
      </c>
      <c r="BT38" s="52">
        <v>207308.49139739011</v>
      </c>
      <c r="BU38" s="52">
        <v>192464.96509982963</v>
      </c>
      <c r="BV38" s="52">
        <v>188726.39556423103</v>
      </c>
      <c r="BW38" s="52">
        <v>205308.35758070156</v>
      </c>
      <c r="BX38" s="52">
        <v>188313.19618431921</v>
      </c>
      <c r="BY38" s="52">
        <v>200419.60044157729</v>
      </c>
      <c r="BZ38" s="52">
        <v>198422.70198409588</v>
      </c>
      <c r="CA38" s="52">
        <v>201743.29043449453</v>
      </c>
      <c r="CB38" s="52">
        <v>214088.36141710865</v>
      </c>
      <c r="CC38" s="52">
        <v>205537.91356101009</v>
      </c>
      <c r="CD38" s="52">
        <v>205231.05536734877</v>
      </c>
      <c r="CE38" s="52">
        <v>206772.43078668762</v>
      </c>
      <c r="CF38" s="52">
        <v>259119.8327835619</v>
      </c>
      <c r="CG38" s="52">
        <v>256831.62678008329</v>
      </c>
      <c r="CH38" s="52">
        <v>266347.0832634134</v>
      </c>
      <c r="CI38" s="52">
        <v>185588.34878833563</v>
      </c>
      <c r="CJ38" s="52">
        <v>229789.48133857647</v>
      </c>
      <c r="CK38" s="52">
        <v>191664.32839531542</v>
      </c>
      <c r="CL38" s="52">
        <v>195659.65666632872</v>
      </c>
      <c r="CM38" s="52">
        <v>206437.66452216063</v>
      </c>
      <c r="CN38" s="52">
        <v>226858.78085671514</v>
      </c>
      <c r="CO38" s="52">
        <v>232397.77744178093</v>
      </c>
      <c r="CP38" s="52">
        <v>253266.41093040814</v>
      </c>
      <c r="CQ38" s="52">
        <v>205912.76219806424</v>
      </c>
      <c r="CR38" s="52">
        <v>228974.53216202161</v>
      </c>
      <c r="CS38" s="52">
        <v>209603.3922520495</v>
      </c>
      <c r="CT38" s="52">
        <v>236948.74495882238</v>
      </c>
      <c r="CU38" s="52">
        <v>226473.41388209624</v>
      </c>
      <c r="CV38" s="52">
        <v>249298.55269370315</v>
      </c>
      <c r="CW38" s="52">
        <v>232142.11169179843</v>
      </c>
      <c r="CX38" s="52">
        <v>219823.81216103063</v>
      </c>
      <c r="CY38" s="52">
        <v>215430.08009683026</v>
      </c>
      <c r="CZ38" s="52">
        <v>211132.13329911508</v>
      </c>
      <c r="DA38" s="52">
        <v>242832.98239723389</v>
      </c>
      <c r="DB38" s="53">
        <v>227138.3075219765</v>
      </c>
      <c r="DC38" s="52">
        <v>228630.83169578706</v>
      </c>
      <c r="DD38" s="55">
        <v>213634.22806992469</v>
      </c>
      <c r="DE38" s="55">
        <v>229625.01475195846</v>
      </c>
    </row>
    <row r="39" spans="1:109" ht="17.25" customHeight="1">
      <c r="A39" s="37" t="s">
        <v>38</v>
      </c>
      <c r="B39" s="47" t="s">
        <v>39</v>
      </c>
      <c r="C39" s="52">
        <v>55456.766540586381</v>
      </c>
      <c r="D39" s="52">
        <v>56409.558026902225</v>
      </c>
      <c r="E39" s="52">
        <v>56676.916913203575</v>
      </c>
      <c r="F39" s="53">
        <v>56446.331932011293</v>
      </c>
      <c r="G39" s="52">
        <v>57023.894498805021</v>
      </c>
      <c r="H39" s="54">
        <v>57907.788493609805</v>
      </c>
      <c r="I39" s="52">
        <v>62650.892724799902</v>
      </c>
      <c r="J39" s="52">
        <v>63024.610843555834</v>
      </c>
      <c r="K39" s="52">
        <v>61368.13042007175</v>
      </c>
      <c r="L39" s="52">
        <v>61053.283205791515</v>
      </c>
      <c r="M39" s="53">
        <v>60661.301301923188</v>
      </c>
      <c r="N39" s="52">
        <v>60978.126222878513</v>
      </c>
      <c r="O39" s="52">
        <v>60695.757939274074</v>
      </c>
      <c r="P39" s="52">
        <v>61009.736416268446</v>
      </c>
      <c r="Q39" s="52">
        <v>61732.874148325602</v>
      </c>
      <c r="R39" s="52">
        <v>61868.283133865785</v>
      </c>
      <c r="S39" s="52">
        <v>61522.229134000823</v>
      </c>
      <c r="T39" s="52">
        <v>62711.695908190661</v>
      </c>
      <c r="U39" s="52">
        <v>63729.516027608399</v>
      </c>
      <c r="V39" s="52">
        <v>64056.650559507521</v>
      </c>
      <c r="W39" s="52">
        <v>63638.572947251698</v>
      </c>
      <c r="X39" s="52">
        <v>65376.081047683816</v>
      </c>
      <c r="Y39" s="52">
        <v>65259.079659228315</v>
      </c>
      <c r="Z39" s="52">
        <v>64221.929274373069</v>
      </c>
      <c r="AA39" s="52">
        <v>66095.544656614788</v>
      </c>
      <c r="AB39" s="52">
        <v>65476.390059388992</v>
      </c>
      <c r="AC39" s="52">
        <v>65524.031192194372</v>
      </c>
      <c r="AD39" s="52">
        <v>61639.513680147509</v>
      </c>
      <c r="AE39" s="55">
        <v>61266.200567152599</v>
      </c>
      <c r="AF39" s="55">
        <v>62427.347630855766</v>
      </c>
      <c r="AG39" s="76">
        <v>65109.481147923419</v>
      </c>
      <c r="AH39" s="52">
        <v>66235.347691635165</v>
      </c>
      <c r="AI39" s="52">
        <v>67541.612313420977</v>
      </c>
      <c r="AJ39" s="52">
        <v>68108.303640445869</v>
      </c>
      <c r="AK39" s="52">
        <v>68869.179737235681</v>
      </c>
      <c r="AL39" s="52">
        <v>70219.272296007737</v>
      </c>
      <c r="AM39" s="52">
        <v>72298.326680456827</v>
      </c>
      <c r="AN39" s="52">
        <v>72576.095937727485</v>
      </c>
      <c r="AO39" s="52">
        <v>72458.780755457192</v>
      </c>
      <c r="AP39" s="52">
        <v>72977.193008200804</v>
      </c>
      <c r="AQ39" s="52">
        <v>72899.072392498012</v>
      </c>
      <c r="AR39" s="52">
        <v>74037.375257457243</v>
      </c>
      <c r="AS39" s="52">
        <v>75741.779815326096</v>
      </c>
      <c r="AT39" s="52">
        <v>76733.620682598455</v>
      </c>
      <c r="AU39" s="52">
        <v>78546.715695242718</v>
      </c>
      <c r="AV39" s="52">
        <v>79373.583615378142</v>
      </c>
      <c r="AW39" s="52">
        <v>78286.506441269856</v>
      </c>
      <c r="AX39" s="52">
        <v>79232.876773291457</v>
      </c>
      <c r="AY39" s="52">
        <v>81184.456778495878</v>
      </c>
      <c r="AZ39" s="52">
        <v>80487.755268852343</v>
      </c>
      <c r="BA39" s="52">
        <v>81476.260017902969</v>
      </c>
      <c r="BB39" s="52">
        <v>82165.97893315494</v>
      </c>
      <c r="BC39" s="52">
        <v>82772.057491794549</v>
      </c>
      <c r="BD39" s="52">
        <v>83498.608520614493</v>
      </c>
      <c r="BE39" s="52">
        <v>86281.150663870008</v>
      </c>
      <c r="BF39" s="52">
        <v>88129.266809014298</v>
      </c>
      <c r="BG39" s="52">
        <v>88038.78346473517</v>
      </c>
      <c r="BH39" s="52">
        <v>91457.634472638601</v>
      </c>
      <c r="BI39" s="52">
        <v>91898.67339562827</v>
      </c>
      <c r="BJ39" s="52">
        <v>91946.587501666989</v>
      </c>
      <c r="BK39" s="52">
        <v>93117.177439518855</v>
      </c>
      <c r="BL39" s="52">
        <v>93437.863100276925</v>
      </c>
      <c r="BM39" s="52">
        <v>98462.572505369142</v>
      </c>
      <c r="BN39" s="52">
        <v>99298.158751124836</v>
      </c>
      <c r="BO39" s="52">
        <v>102824.66932761139</v>
      </c>
      <c r="BP39" s="52">
        <v>102517.31023425236</v>
      </c>
      <c r="BQ39" s="52">
        <v>107483.18354177562</v>
      </c>
      <c r="BR39" s="52">
        <v>107065.91005206616</v>
      </c>
      <c r="BS39" s="52">
        <v>109948.37318606768</v>
      </c>
      <c r="BT39" s="52">
        <v>111176.82874093382</v>
      </c>
      <c r="BU39" s="52">
        <v>112551.09675535634</v>
      </c>
      <c r="BV39" s="52">
        <v>109592.48049322369</v>
      </c>
      <c r="BW39" s="52">
        <v>111080.41143256948</v>
      </c>
      <c r="BX39" s="52">
        <v>111393.18539564757</v>
      </c>
      <c r="BY39" s="52">
        <v>113241.97139249006</v>
      </c>
      <c r="BZ39" s="52">
        <v>110891.86366255653</v>
      </c>
      <c r="CA39" s="52">
        <v>112639.88002488608</v>
      </c>
      <c r="CB39" s="52">
        <v>111886.48328748738</v>
      </c>
      <c r="CC39" s="52">
        <v>115797.38828890627</v>
      </c>
      <c r="CD39" s="52">
        <v>115690.50203494569</v>
      </c>
      <c r="CE39" s="52">
        <v>117900.182190494</v>
      </c>
      <c r="CF39" s="52">
        <v>118773.81156699044</v>
      </c>
      <c r="CG39" s="52">
        <v>117546.4122682593</v>
      </c>
      <c r="CH39" s="52">
        <v>117387.25336958896</v>
      </c>
      <c r="CI39" s="52">
        <v>119606.41901363849</v>
      </c>
      <c r="CJ39" s="52">
        <v>119171.18732266128</v>
      </c>
      <c r="CK39" s="52">
        <v>118554.92876637385</v>
      </c>
      <c r="CL39" s="52">
        <v>121203.67452061395</v>
      </c>
      <c r="CM39" s="52">
        <v>119785.97243249523</v>
      </c>
      <c r="CN39" s="52">
        <v>121459.92141209303</v>
      </c>
      <c r="CO39" s="52">
        <v>125248.1103539145</v>
      </c>
      <c r="CP39" s="52">
        <v>128076.82253925536</v>
      </c>
      <c r="CQ39" s="52">
        <v>129827.67324198829</v>
      </c>
      <c r="CR39" s="52">
        <v>132021.90818918028</v>
      </c>
      <c r="CS39" s="52">
        <v>133058.74331657309</v>
      </c>
      <c r="CT39" s="52">
        <v>134590.07749324129</v>
      </c>
      <c r="CU39" s="52">
        <v>133996.57534747222</v>
      </c>
      <c r="CV39" s="52">
        <v>136089.66475867567</v>
      </c>
      <c r="CW39" s="52">
        <v>134376.5194241025</v>
      </c>
      <c r="CX39" s="52">
        <v>134703.34851609514</v>
      </c>
      <c r="CY39" s="52">
        <v>133844.32236795936</v>
      </c>
      <c r="CZ39" s="52">
        <v>134900.08177348072</v>
      </c>
      <c r="DA39" s="52">
        <v>138963.07560330845</v>
      </c>
      <c r="DB39" s="53">
        <v>141486.48654951985</v>
      </c>
      <c r="DC39" s="52">
        <v>143237.74079877391</v>
      </c>
      <c r="DD39" s="55">
        <v>144755.38747650504</v>
      </c>
      <c r="DE39" s="55">
        <v>144710.49033561134</v>
      </c>
    </row>
    <row r="40" spans="1:109" ht="17.25" customHeight="1">
      <c r="A40" s="37" t="s">
        <v>40</v>
      </c>
      <c r="B40" s="47" t="s">
        <v>41</v>
      </c>
      <c r="C40" s="52">
        <v>109030.73177574809</v>
      </c>
      <c r="D40" s="52">
        <v>119700.9925397998</v>
      </c>
      <c r="E40" s="52">
        <v>111306.36665181286</v>
      </c>
      <c r="F40" s="53">
        <v>116738.42569687733</v>
      </c>
      <c r="G40" s="52">
        <v>117778.03292087425</v>
      </c>
      <c r="H40" s="54">
        <v>129193.57526297031</v>
      </c>
      <c r="I40" s="52">
        <v>121856.32184151594</v>
      </c>
      <c r="J40" s="52">
        <v>122887.33394910117</v>
      </c>
      <c r="K40" s="52">
        <v>132606.45372407339</v>
      </c>
      <c r="L40" s="52">
        <v>141180.31069940826</v>
      </c>
      <c r="M40" s="53">
        <v>145657.13283640481</v>
      </c>
      <c r="N40" s="52">
        <v>158742.33413253239</v>
      </c>
      <c r="O40" s="52">
        <v>157085.22267074606</v>
      </c>
      <c r="P40" s="52">
        <v>159074.61874803028</v>
      </c>
      <c r="Q40" s="52">
        <v>162342.67262476141</v>
      </c>
      <c r="R40" s="52">
        <v>175308.57908610464</v>
      </c>
      <c r="S40" s="52">
        <v>174492.52831534229</v>
      </c>
      <c r="T40" s="52">
        <v>173026.96183950026</v>
      </c>
      <c r="U40" s="52">
        <v>192996.41621173284</v>
      </c>
      <c r="V40" s="52">
        <v>174334.57535290802</v>
      </c>
      <c r="W40" s="52">
        <v>167876.76306826068</v>
      </c>
      <c r="X40" s="52">
        <v>174890.32209136282</v>
      </c>
      <c r="Y40" s="52">
        <v>171081.1772130412</v>
      </c>
      <c r="Z40" s="52">
        <v>180865.5209354198</v>
      </c>
      <c r="AA40" s="52">
        <v>184349.03946682162</v>
      </c>
      <c r="AB40" s="52">
        <v>194376.27555329466</v>
      </c>
      <c r="AC40" s="52">
        <v>201961.66270125346</v>
      </c>
      <c r="AD40" s="52">
        <v>201802.5665410292</v>
      </c>
      <c r="AE40" s="55">
        <v>209411.19801806248</v>
      </c>
      <c r="AF40" s="55">
        <v>221984.8344376522</v>
      </c>
      <c r="AG40" s="76">
        <v>209948.39363256414</v>
      </c>
      <c r="AH40" s="52">
        <v>234860.62175505236</v>
      </c>
      <c r="AI40" s="52">
        <v>231131.47940826087</v>
      </c>
      <c r="AJ40" s="52">
        <v>220189.4773461445</v>
      </c>
      <c r="AK40" s="52">
        <v>216526.17681310058</v>
      </c>
      <c r="AL40" s="52">
        <v>244347.2598311076</v>
      </c>
      <c r="AM40" s="52">
        <v>237830.38986826851</v>
      </c>
      <c r="AN40" s="52">
        <v>257556.43988593834</v>
      </c>
      <c r="AO40" s="52">
        <v>248397.04359138513</v>
      </c>
      <c r="AP40" s="52">
        <v>239173.95340796676</v>
      </c>
      <c r="AQ40" s="52">
        <v>235412.31856859857</v>
      </c>
      <c r="AR40" s="52">
        <v>236419.23071157237</v>
      </c>
      <c r="AS40" s="52">
        <v>231226.18516384368</v>
      </c>
      <c r="AT40" s="52">
        <v>226613.26755319798</v>
      </c>
      <c r="AU40" s="52">
        <v>225708.74797102256</v>
      </c>
      <c r="AV40" s="52">
        <v>219124.48209656932</v>
      </c>
      <c r="AW40" s="52">
        <v>226003.94753632817</v>
      </c>
      <c r="AX40" s="52">
        <v>227860.9637075951</v>
      </c>
      <c r="AY40" s="52">
        <v>218480.28767824118</v>
      </c>
      <c r="AZ40" s="52">
        <v>221504.31386224221</v>
      </c>
      <c r="BA40" s="52">
        <v>221450.74336463574</v>
      </c>
      <c r="BB40" s="52">
        <v>222359.37412889278</v>
      </c>
      <c r="BC40" s="52">
        <v>223689.78814989465</v>
      </c>
      <c r="BD40" s="52">
        <v>229684.10988553832</v>
      </c>
      <c r="BE40" s="52">
        <v>225304.54533674929</v>
      </c>
      <c r="BF40" s="52">
        <v>256185.72591215058</v>
      </c>
      <c r="BG40" s="52">
        <v>247626.17572525988</v>
      </c>
      <c r="BH40" s="52">
        <v>234845.7614417162</v>
      </c>
      <c r="BI40" s="52">
        <v>231940.18696562186</v>
      </c>
      <c r="BJ40" s="52">
        <v>269073.04595550534</v>
      </c>
      <c r="BK40" s="52">
        <v>265074.04301219148</v>
      </c>
      <c r="BL40" s="52">
        <v>250716.5079431535</v>
      </c>
      <c r="BM40" s="52">
        <v>260387.11344490063</v>
      </c>
      <c r="BN40" s="52">
        <v>248485.51247747539</v>
      </c>
      <c r="BO40" s="52">
        <v>252555.7827722755</v>
      </c>
      <c r="BP40" s="52">
        <v>252884.43516326445</v>
      </c>
      <c r="BQ40" s="52">
        <v>262122.12075520572</v>
      </c>
      <c r="BR40" s="52">
        <v>262115.94820399274</v>
      </c>
      <c r="BS40" s="52">
        <v>253343.64473090673</v>
      </c>
      <c r="BT40" s="52">
        <v>225185.36075979553</v>
      </c>
      <c r="BU40" s="52">
        <v>257024.48815792499</v>
      </c>
      <c r="BV40" s="52">
        <v>255644.26413742092</v>
      </c>
      <c r="BW40" s="52">
        <v>268312.09350073629</v>
      </c>
      <c r="BX40" s="52">
        <v>272272.07900024659</v>
      </c>
      <c r="BY40" s="52">
        <v>243497.19243687281</v>
      </c>
      <c r="BZ40" s="52">
        <v>252692.25482660718</v>
      </c>
      <c r="CA40" s="52">
        <v>250328.72677318042</v>
      </c>
      <c r="CB40" s="52">
        <v>291640.59477567184</v>
      </c>
      <c r="CC40" s="52">
        <v>244247.40439653795</v>
      </c>
      <c r="CD40" s="52">
        <v>218579.22939510574</v>
      </c>
      <c r="CE40" s="52">
        <v>220003.99185309198</v>
      </c>
      <c r="CF40" s="52">
        <v>216712.74306657736</v>
      </c>
      <c r="CG40" s="52">
        <v>221039.77833012716</v>
      </c>
      <c r="CH40" s="52">
        <v>231786.25622746177</v>
      </c>
      <c r="CI40" s="52">
        <v>249386.81715337187</v>
      </c>
      <c r="CJ40" s="52">
        <v>234878.99881239576</v>
      </c>
      <c r="CK40" s="52">
        <v>234501.61932204853</v>
      </c>
      <c r="CL40" s="52">
        <v>252002.02698651736</v>
      </c>
      <c r="CM40" s="52">
        <v>263895.56825927843</v>
      </c>
      <c r="CN40" s="52">
        <v>244701.06919382926</v>
      </c>
      <c r="CO40" s="52">
        <v>244875.65019718549</v>
      </c>
      <c r="CP40" s="52">
        <v>240336.63778615158</v>
      </c>
      <c r="CQ40" s="52">
        <v>234137.98974440614</v>
      </c>
      <c r="CR40" s="52">
        <v>233483.78584116284</v>
      </c>
      <c r="CS40" s="52">
        <v>259707.15284920012</v>
      </c>
      <c r="CT40" s="52">
        <v>262010.11571441576</v>
      </c>
      <c r="CU40" s="52">
        <v>232143.51346958987</v>
      </c>
      <c r="CV40" s="52">
        <v>228423.06987096876</v>
      </c>
      <c r="CW40" s="52">
        <v>228903.53673472427</v>
      </c>
      <c r="CX40" s="52">
        <v>231863.98097282439</v>
      </c>
      <c r="CY40" s="52">
        <v>232432.36886131956</v>
      </c>
      <c r="CZ40" s="52">
        <v>243850.12360717508</v>
      </c>
      <c r="DA40" s="52">
        <v>238135.49278355602</v>
      </c>
      <c r="DB40" s="53">
        <v>220946.8736710524</v>
      </c>
      <c r="DC40" s="52">
        <v>224447.94954250293</v>
      </c>
      <c r="DD40" s="55">
        <v>232154.56812513413</v>
      </c>
      <c r="DE40" s="55">
        <v>237102.1607304427</v>
      </c>
    </row>
    <row r="41" spans="1:109" ht="17.25" customHeight="1">
      <c r="A41" s="37"/>
      <c r="B41" s="47"/>
      <c r="C41" s="78"/>
      <c r="D41" s="78"/>
      <c r="E41" s="78"/>
      <c r="F41" s="79"/>
      <c r="G41" s="78"/>
      <c r="H41" s="80"/>
      <c r="I41" s="78"/>
      <c r="J41" s="78"/>
      <c r="K41" s="78"/>
      <c r="L41" s="78"/>
      <c r="M41" s="79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81"/>
      <c r="AF41" s="81"/>
      <c r="AG41" s="82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9"/>
      <c r="DC41" s="78"/>
      <c r="DD41" s="81"/>
      <c r="DE41" s="81"/>
    </row>
    <row r="42" spans="1:109" ht="17.25" customHeight="1">
      <c r="A42" s="36" t="s">
        <v>42</v>
      </c>
      <c r="B42" s="42" t="s">
        <v>43</v>
      </c>
      <c r="C42" s="43">
        <v>80491.5790556188</v>
      </c>
      <c r="D42" s="43">
        <v>80697.809106184024</v>
      </c>
      <c r="E42" s="43">
        <v>87705.678274143997</v>
      </c>
      <c r="F42" s="44">
        <v>73784.756130328082</v>
      </c>
      <c r="G42" s="43">
        <v>72490.460604305175</v>
      </c>
      <c r="H42" s="45">
        <v>77427.406255812166</v>
      </c>
      <c r="I42" s="43">
        <v>66099.699093659015</v>
      </c>
      <c r="J42" s="43">
        <v>70833.680370135378</v>
      </c>
      <c r="K42" s="43">
        <v>88120.068275375394</v>
      </c>
      <c r="L42" s="43">
        <v>85019.088950657184</v>
      </c>
      <c r="M42" s="44">
        <v>73327.205655888421</v>
      </c>
      <c r="N42" s="43">
        <v>71069.375960490041</v>
      </c>
      <c r="O42" s="43">
        <v>77230.859836294956</v>
      </c>
      <c r="P42" s="43">
        <v>78255.409937428543</v>
      </c>
      <c r="Q42" s="43">
        <v>83007.09680195454</v>
      </c>
      <c r="R42" s="43">
        <v>93373.797255076002</v>
      </c>
      <c r="S42" s="43">
        <v>96481.845470338289</v>
      </c>
      <c r="T42" s="43">
        <v>114964.85499125741</v>
      </c>
      <c r="U42" s="43">
        <v>111645.24791947874</v>
      </c>
      <c r="V42" s="43">
        <v>99942.546984468252</v>
      </c>
      <c r="W42" s="43">
        <v>106620.44209692487</v>
      </c>
      <c r="X42" s="43">
        <v>105632.61913818453</v>
      </c>
      <c r="Y42" s="43">
        <v>111745.27884125496</v>
      </c>
      <c r="Z42" s="43">
        <v>103575.80796826008</v>
      </c>
      <c r="AA42" s="43">
        <v>99741.828133381481</v>
      </c>
      <c r="AB42" s="43">
        <v>119569.0172397062</v>
      </c>
      <c r="AC42" s="43">
        <v>127180.72113339081</v>
      </c>
      <c r="AD42" s="43">
        <v>121899.28328782997</v>
      </c>
      <c r="AE42" s="46">
        <v>120843.8192943973</v>
      </c>
      <c r="AF42" s="46">
        <v>131575.3054988909</v>
      </c>
      <c r="AG42" s="77">
        <v>129517.69597165757</v>
      </c>
      <c r="AH42" s="43">
        <v>128257.47232984914</v>
      </c>
      <c r="AI42" s="43">
        <v>122215.01007093082</v>
      </c>
      <c r="AJ42" s="43">
        <v>121890.88919858025</v>
      </c>
      <c r="AK42" s="43">
        <v>121794.56796619685</v>
      </c>
      <c r="AL42" s="43">
        <v>126312.25483534057</v>
      </c>
      <c r="AM42" s="43">
        <v>118841.74642610786</v>
      </c>
      <c r="AN42" s="43">
        <v>117863.20924431557</v>
      </c>
      <c r="AO42" s="43">
        <v>116355.45662098803</v>
      </c>
      <c r="AP42" s="43">
        <v>115587.07566438038</v>
      </c>
      <c r="AQ42" s="43">
        <v>133111.1564387317</v>
      </c>
      <c r="AR42" s="43">
        <v>131663.11318076306</v>
      </c>
      <c r="AS42" s="43">
        <v>128065.81607268049</v>
      </c>
      <c r="AT42" s="43">
        <v>131799.72708023948</v>
      </c>
      <c r="AU42" s="43">
        <v>131086.67195544034</v>
      </c>
      <c r="AV42" s="43">
        <v>128665.46387125392</v>
      </c>
      <c r="AW42" s="43">
        <v>123297.80121491598</v>
      </c>
      <c r="AX42" s="43">
        <v>116791.89378671935</v>
      </c>
      <c r="AY42" s="43">
        <v>108415.04497313853</v>
      </c>
      <c r="AZ42" s="43">
        <v>104289.99226519052</v>
      </c>
      <c r="BA42" s="43">
        <v>102716.08842777211</v>
      </c>
      <c r="BB42" s="43">
        <v>101757.81214174069</v>
      </c>
      <c r="BC42" s="43">
        <v>99433.722607934236</v>
      </c>
      <c r="BD42" s="43">
        <v>82944.729221307134</v>
      </c>
      <c r="BE42" s="43">
        <v>90309.277111334784</v>
      </c>
      <c r="BF42" s="43">
        <v>78667.024526159774</v>
      </c>
      <c r="BG42" s="43">
        <v>80554.354239733191</v>
      </c>
      <c r="BH42" s="43">
        <v>84690.225909486326</v>
      </c>
      <c r="BI42" s="43">
        <v>85623.26794906109</v>
      </c>
      <c r="BJ42" s="43">
        <v>96156.265010870848</v>
      </c>
      <c r="BK42" s="43">
        <v>91807.748033646349</v>
      </c>
      <c r="BL42" s="43">
        <v>90778.265086634579</v>
      </c>
      <c r="BM42" s="43">
        <v>93282.964628330083</v>
      </c>
      <c r="BN42" s="43">
        <v>98468.279970911579</v>
      </c>
      <c r="BO42" s="43">
        <v>99069.431729936943</v>
      </c>
      <c r="BP42" s="43">
        <v>98610.640375597839</v>
      </c>
      <c r="BQ42" s="43">
        <v>94524.236984010495</v>
      </c>
      <c r="BR42" s="43">
        <v>92182.966555755789</v>
      </c>
      <c r="BS42" s="43">
        <v>96030.450212167765</v>
      </c>
      <c r="BT42" s="43">
        <v>94772.472537003501</v>
      </c>
      <c r="BU42" s="43">
        <v>107690.070906644</v>
      </c>
      <c r="BV42" s="43">
        <v>93879.980016062153</v>
      </c>
      <c r="BW42" s="43">
        <v>103502.69653744902</v>
      </c>
      <c r="BX42" s="43">
        <v>91631.185972174542</v>
      </c>
      <c r="BY42" s="43">
        <v>96996.300713116405</v>
      </c>
      <c r="BZ42" s="43">
        <v>96954.886827257025</v>
      </c>
      <c r="CA42" s="43">
        <v>91673.207968479444</v>
      </c>
      <c r="CB42" s="43">
        <v>93348.601159788828</v>
      </c>
      <c r="CC42" s="43">
        <v>93697.154047417454</v>
      </c>
      <c r="CD42" s="43">
        <v>91501.42869486702</v>
      </c>
      <c r="CE42" s="43">
        <v>92537.9906437475</v>
      </c>
      <c r="CF42" s="43">
        <v>103149.97996094101</v>
      </c>
      <c r="CG42" s="43">
        <v>102551.27243887875</v>
      </c>
      <c r="CH42" s="43">
        <v>96419.683389639715</v>
      </c>
      <c r="CI42" s="43">
        <v>117452.8730538902</v>
      </c>
      <c r="CJ42" s="43">
        <v>115149.9011788893</v>
      </c>
      <c r="CK42" s="43">
        <v>124903.59743968595</v>
      </c>
      <c r="CL42" s="43">
        <v>113407.32885407397</v>
      </c>
      <c r="CM42" s="43">
        <v>118507.85262060841</v>
      </c>
      <c r="CN42" s="43">
        <v>125593.84637196726</v>
      </c>
      <c r="CO42" s="43">
        <v>139817.43680827963</v>
      </c>
      <c r="CP42" s="43">
        <v>142519.73521105712</v>
      </c>
      <c r="CQ42" s="43">
        <v>163361.4784103022</v>
      </c>
      <c r="CR42" s="43">
        <v>169042.00723445791</v>
      </c>
      <c r="CS42" s="43">
        <v>148489.56406763074</v>
      </c>
      <c r="CT42" s="43">
        <v>156436.13094266233</v>
      </c>
      <c r="CU42" s="43">
        <v>172787.31623900167</v>
      </c>
      <c r="CV42" s="43">
        <v>179554.05256704643</v>
      </c>
      <c r="CW42" s="43">
        <v>177098.25635244997</v>
      </c>
      <c r="CX42" s="43">
        <v>180542.27517278696</v>
      </c>
      <c r="CY42" s="43">
        <v>169453.70012330479</v>
      </c>
      <c r="CZ42" s="43">
        <v>166481.50102469139</v>
      </c>
      <c r="DA42" s="43">
        <v>192564.99889843416</v>
      </c>
      <c r="DB42" s="44">
        <v>189473.45742364379</v>
      </c>
      <c r="DC42" s="43">
        <v>193106.00723397272</v>
      </c>
      <c r="DD42" s="46">
        <v>197755.32273692451</v>
      </c>
      <c r="DE42" s="46">
        <v>176455.41817401792</v>
      </c>
    </row>
    <row r="43" spans="1:109" ht="17.25" customHeight="1">
      <c r="A43" s="37" t="s">
        <v>44</v>
      </c>
      <c r="B43" s="47" t="s">
        <v>37</v>
      </c>
      <c r="C43" s="52">
        <v>14022.40692473679</v>
      </c>
      <c r="D43" s="52">
        <v>8614.9470122550247</v>
      </c>
      <c r="E43" s="52">
        <v>9046.7667947900245</v>
      </c>
      <c r="F43" s="53">
        <v>8253.3560588930486</v>
      </c>
      <c r="G43" s="52">
        <v>8243.8970227649188</v>
      </c>
      <c r="H43" s="54">
        <v>14222.774405428938</v>
      </c>
      <c r="I43" s="52">
        <v>9773.4685437383559</v>
      </c>
      <c r="J43" s="52">
        <v>8464.5785294334873</v>
      </c>
      <c r="K43" s="52">
        <v>8618.9981428776773</v>
      </c>
      <c r="L43" s="52">
        <v>9444.8388877828729</v>
      </c>
      <c r="M43" s="53">
        <v>9352.6658480040496</v>
      </c>
      <c r="N43" s="52">
        <v>9078.0655663321577</v>
      </c>
      <c r="O43" s="52">
        <v>9420.9177350316659</v>
      </c>
      <c r="P43" s="52">
        <v>10747.092222015226</v>
      </c>
      <c r="Q43" s="52">
        <v>14520.159524510929</v>
      </c>
      <c r="R43" s="52">
        <v>9991.7010285336255</v>
      </c>
      <c r="S43" s="52">
        <v>9092.5564867792127</v>
      </c>
      <c r="T43" s="52">
        <v>10165.907027228755</v>
      </c>
      <c r="U43" s="52">
        <v>12983.843000142246</v>
      </c>
      <c r="V43" s="52">
        <v>11715.407392950861</v>
      </c>
      <c r="W43" s="52">
        <v>14475.547831222679</v>
      </c>
      <c r="X43" s="52">
        <v>19425.925564734509</v>
      </c>
      <c r="Y43" s="52">
        <v>13960.249322756885</v>
      </c>
      <c r="Z43" s="52">
        <v>15702.057529997388</v>
      </c>
      <c r="AA43" s="52">
        <v>11437.244710425246</v>
      </c>
      <c r="AB43" s="52">
        <v>13168.735278215197</v>
      </c>
      <c r="AC43" s="52">
        <v>13759.003379766453</v>
      </c>
      <c r="AD43" s="52">
        <v>13364.164291648372</v>
      </c>
      <c r="AE43" s="55">
        <v>14167.006895148679</v>
      </c>
      <c r="AF43" s="55">
        <v>13712.581781453029</v>
      </c>
      <c r="AG43" s="76">
        <v>15904.570471189527</v>
      </c>
      <c r="AH43" s="52">
        <v>15992.788304569956</v>
      </c>
      <c r="AI43" s="52">
        <v>19694.302836123796</v>
      </c>
      <c r="AJ43" s="52">
        <v>20611.516611396997</v>
      </c>
      <c r="AK43" s="52">
        <v>18384.805904107274</v>
      </c>
      <c r="AL43" s="52">
        <v>17418.271259703048</v>
      </c>
      <c r="AM43" s="52">
        <v>19673.09198335043</v>
      </c>
      <c r="AN43" s="52">
        <v>17490.392421126409</v>
      </c>
      <c r="AO43" s="52">
        <v>15789.829679464565</v>
      </c>
      <c r="AP43" s="52">
        <v>14897.063393489851</v>
      </c>
      <c r="AQ43" s="52">
        <v>17855.386396686707</v>
      </c>
      <c r="AR43" s="52">
        <v>19704.477664288788</v>
      </c>
      <c r="AS43" s="52">
        <v>19322.249388112468</v>
      </c>
      <c r="AT43" s="52">
        <v>19671.520938299513</v>
      </c>
      <c r="AU43" s="52">
        <v>21946.174337752516</v>
      </c>
      <c r="AV43" s="52">
        <v>22545.557014126411</v>
      </c>
      <c r="AW43" s="52">
        <v>22877.404338369684</v>
      </c>
      <c r="AX43" s="52">
        <v>25594.387499068926</v>
      </c>
      <c r="AY43" s="52">
        <v>24263.926402553021</v>
      </c>
      <c r="AZ43" s="52">
        <v>22543.248311728195</v>
      </c>
      <c r="BA43" s="52">
        <v>21234.901128839534</v>
      </c>
      <c r="BB43" s="52">
        <v>30290.441198478788</v>
      </c>
      <c r="BC43" s="52">
        <v>24337.911634397216</v>
      </c>
      <c r="BD43" s="52">
        <v>23016.085451020259</v>
      </c>
      <c r="BE43" s="52">
        <v>26127.521209808598</v>
      </c>
      <c r="BF43" s="52">
        <v>23921.084562984011</v>
      </c>
      <c r="BG43" s="52">
        <v>22208.752819936391</v>
      </c>
      <c r="BH43" s="52">
        <v>23156.253562813843</v>
      </c>
      <c r="BI43" s="52">
        <v>23121.383518245995</v>
      </c>
      <c r="BJ43" s="52">
        <v>24590.031698467454</v>
      </c>
      <c r="BK43" s="52">
        <v>23916.522247080891</v>
      </c>
      <c r="BL43" s="52">
        <v>23742.905440807965</v>
      </c>
      <c r="BM43" s="52">
        <v>24232.956685809291</v>
      </c>
      <c r="BN43" s="52">
        <v>26599.446508762252</v>
      </c>
      <c r="BO43" s="52">
        <v>29024.633317296066</v>
      </c>
      <c r="BP43" s="52">
        <v>27333.616765043411</v>
      </c>
      <c r="BQ43" s="52">
        <v>25716.207911377434</v>
      </c>
      <c r="BR43" s="52">
        <v>23815.733355021974</v>
      </c>
      <c r="BS43" s="52">
        <v>32057.999938223969</v>
      </c>
      <c r="BT43" s="52">
        <v>29087.255709827485</v>
      </c>
      <c r="BU43" s="52">
        <v>27682.723648223953</v>
      </c>
      <c r="BV43" s="52">
        <v>30605.533021761774</v>
      </c>
      <c r="BW43" s="52">
        <v>36707.213049972961</v>
      </c>
      <c r="BX43" s="52">
        <v>26209.195973646965</v>
      </c>
      <c r="BY43" s="52">
        <v>31883.152481903373</v>
      </c>
      <c r="BZ43" s="52">
        <v>31121.353675311264</v>
      </c>
      <c r="CA43" s="52">
        <v>26986.049667186711</v>
      </c>
      <c r="CB43" s="52">
        <v>27895.361200375159</v>
      </c>
      <c r="CC43" s="52">
        <v>27362.065229344491</v>
      </c>
      <c r="CD43" s="52">
        <v>27991.529754028328</v>
      </c>
      <c r="CE43" s="52">
        <v>30636.40264493529</v>
      </c>
      <c r="CF43" s="52">
        <v>32196.376471926222</v>
      </c>
      <c r="CG43" s="52">
        <v>29295.707543649169</v>
      </c>
      <c r="CH43" s="52">
        <v>31266.113443101447</v>
      </c>
      <c r="CI43" s="52">
        <v>32754.518333397475</v>
      </c>
      <c r="CJ43" s="52">
        <v>32771.984399307403</v>
      </c>
      <c r="CK43" s="52">
        <v>36520.885242843011</v>
      </c>
      <c r="CL43" s="52">
        <v>39405.925889257967</v>
      </c>
      <c r="CM43" s="52">
        <v>42509.915601848712</v>
      </c>
      <c r="CN43" s="52">
        <v>46812.632762614085</v>
      </c>
      <c r="CO43" s="52">
        <v>60404.274066625963</v>
      </c>
      <c r="CP43" s="52">
        <v>64176.642027490969</v>
      </c>
      <c r="CQ43" s="52">
        <v>53141.293309574496</v>
      </c>
      <c r="CR43" s="52">
        <v>57676.282520363959</v>
      </c>
      <c r="CS43" s="52">
        <v>61432.946588381412</v>
      </c>
      <c r="CT43" s="52">
        <v>59701.520731146054</v>
      </c>
      <c r="CU43" s="52">
        <v>67057.075566061321</v>
      </c>
      <c r="CV43" s="52">
        <v>69678.713956968146</v>
      </c>
      <c r="CW43" s="52">
        <v>73191.201505279183</v>
      </c>
      <c r="CX43" s="52">
        <v>68507.625070388312</v>
      </c>
      <c r="CY43" s="52">
        <v>65102.157469224556</v>
      </c>
      <c r="CZ43" s="52">
        <v>58334.616814234541</v>
      </c>
      <c r="DA43" s="52">
        <v>70770.248914523996</v>
      </c>
      <c r="DB43" s="53">
        <v>73227.274624757047</v>
      </c>
      <c r="DC43" s="52">
        <v>71740.712668774038</v>
      </c>
      <c r="DD43" s="55">
        <v>72942.46736347671</v>
      </c>
      <c r="DE43" s="55">
        <v>74106.670448174133</v>
      </c>
    </row>
    <row r="44" spans="1:109" ht="17.25" customHeight="1">
      <c r="A44" s="37" t="s">
        <v>45</v>
      </c>
      <c r="B44" s="47" t="s">
        <v>39</v>
      </c>
      <c r="C44" s="52">
        <v>3495.6415684986182</v>
      </c>
      <c r="D44" s="52">
        <v>3384.107689595849</v>
      </c>
      <c r="E44" s="52">
        <v>3271.6331236176302</v>
      </c>
      <c r="F44" s="53">
        <v>3272.7762917866294</v>
      </c>
      <c r="G44" s="52">
        <v>3255.0807226595352</v>
      </c>
      <c r="H44" s="54">
        <v>3742.6917097622304</v>
      </c>
      <c r="I44" s="52">
        <v>3648.2700050894687</v>
      </c>
      <c r="J44" s="52">
        <v>3230.8517671701861</v>
      </c>
      <c r="K44" s="52">
        <v>3662.8683849574359</v>
      </c>
      <c r="L44" s="52">
        <v>3848.8774807486584</v>
      </c>
      <c r="M44" s="53">
        <v>4134.721223380081</v>
      </c>
      <c r="N44" s="52">
        <v>3827.4946287044336</v>
      </c>
      <c r="O44" s="52">
        <v>4255.0011438979927</v>
      </c>
      <c r="P44" s="52">
        <v>4395.8558839348952</v>
      </c>
      <c r="Q44" s="52">
        <v>4170.1062686102305</v>
      </c>
      <c r="R44" s="52">
        <v>5002.1153473357035</v>
      </c>
      <c r="S44" s="52">
        <v>4347.658543524788</v>
      </c>
      <c r="T44" s="52">
        <v>4186.6316760905156</v>
      </c>
      <c r="U44" s="52">
        <v>4344.949446737709</v>
      </c>
      <c r="V44" s="52">
        <v>4129.9172620029522</v>
      </c>
      <c r="W44" s="52">
        <v>4392.8096184761398</v>
      </c>
      <c r="X44" s="52">
        <v>4095.4837599173816</v>
      </c>
      <c r="Y44" s="52">
        <v>4256.1719938747665</v>
      </c>
      <c r="Z44" s="52">
        <v>4183.4421946075481</v>
      </c>
      <c r="AA44" s="52">
        <v>4617.6160151286349</v>
      </c>
      <c r="AB44" s="52">
        <v>4614.5771849940811</v>
      </c>
      <c r="AC44" s="52">
        <v>4710.6523175544962</v>
      </c>
      <c r="AD44" s="52">
        <v>4157.6511166712844</v>
      </c>
      <c r="AE44" s="55">
        <v>4038.7104524642345</v>
      </c>
      <c r="AF44" s="55">
        <v>4161.2685977659812</v>
      </c>
      <c r="AG44" s="76">
        <v>4160.5040427488939</v>
      </c>
      <c r="AH44" s="52">
        <v>4837.0598256773301</v>
      </c>
      <c r="AI44" s="52">
        <v>4985.6069986008079</v>
      </c>
      <c r="AJ44" s="52">
        <v>5438.6799747489231</v>
      </c>
      <c r="AK44" s="52">
        <v>5310.7663303224208</v>
      </c>
      <c r="AL44" s="52">
        <v>5005.8586778588924</v>
      </c>
      <c r="AM44" s="52">
        <v>5291.6350886730352</v>
      </c>
      <c r="AN44" s="52">
        <v>4997.2479176020934</v>
      </c>
      <c r="AO44" s="52">
        <v>5598.6997302054842</v>
      </c>
      <c r="AP44" s="52">
        <v>4923.9416743037127</v>
      </c>
      <c r="AQ44" s="52">
        <v>4948.6041173017156</v>
      </c>
      <c r="AR44" s="52">
        <v>5083.326256160818</v>
      </c>
      <c r="AS44" s="52">
        <v>5066.4971476266437</v>
      </c>
      <c r="AT44" s="52">
        <v>5618.949444723492</v>
      </c>
      <c r="AU44" s="52">
        <v>5602.6020136190482</v>
      </c>
      <c r="AV44" s="52">
        <v>5770.8321336090139</v>
      </c>
      <c r="AW44" s="52">
        <v>5857.5384242466353</v>
      </c>
      <c r="AX44" s="52">
        <v>6028.7026773694788</v>
      </c>
      <c r="AY44" s="52">
        <v>6878.0023383476537</v>
      </c>
      <c r="AZ44" s="52">
        <v>7604.0455844604112</v>
      </c>
      <c r="BA44" s="52">
        <v>7893.7426159151346</v>
      </c>
      <c r="BB44" s="52">
        <v>7562.7404225683313</v>
      </c>
      <c r="BC44" s="52">
        <v>7715.2243616121796</v>
      </c>
      <c r="BD44" s="52">
        <v>7596.9742925374294</v>
      </c>
      <c r="BE44" s="52">
        <v>7545.8616838301859</v>
      </c>
      <c r="BF44" s="52">
        <v>7440.8625507930419</v>
      </c>
      <c r="BG44" s="52">
        <v>7823.5347870919741</v>
      </c>
      <c r="BH44" s="52">
        <v>7708.0265372259964</v>
      </c>
      <c r="BI44" s="52">
        <v>8489.0008841432118</v>
      </c>
      <c r="BJ44" s="52">
        <v>8506.3998487766876</v>
      </c>
      <c r="BK44" s="52">
        <v>8605.045459682482</v>
      </c>
      <c r="BL44" s="52">
        <v>8698.2606262574591</v>
      </c>
      <c r="BM44" s="52">
        <v>9280.4259172492548</v>
      </c>
      <c r="BN44" s="52">
        <v>9294.2342306476767</v>
      </c>
      <c r="BO44" s="52">
        <v>9635.5659515614152</v>
      </c>
      <c r="BP44" s="52">
        <v>9475.1206773081976</v>
      </c>
      <c r="BQ44" s="52">
        <v>9125.2985669564332</v>
      </c>
      <c r="BR44" s="52">
        <v>9288.7431539777772</v>
      </c>
      <c r="BS44" s="52">
        <v>9422.6555083620933</v>
      </c>
      <c r="BT44" s="52">
        <v>10264.134516770358</v>
      </c>
      <c r="BU44" s="52">
        <v>10721.405525402562</v>
      </c>
      <c r="BV44" s="52">
        <v>10046.549590326807</v>
      </c>
      <c r="BW44" s="52">
        <v>9537.0308950808067</v>
      </c>
      <c r="BX44" s="52">
        <v>9847.4090509647467</v>
      </c>
      <c r="BY44" s="52">
        <v>10097.346815957313</v>
      </c>
      <c r="BZ44" s="52">
        <v>10154.280731005787</v>
      </c>
      <c r="CA44" s="52">
        <v>10522.355121407993</v>
      </c>
      <c r="CB44" s="52">
        <v>10352.366136982795</v>
      </c>
      <c r="CC44" s="52">
        <v>10037.617270339781</v>
      </c>
      <c r="CD44" s="52">
        <v>10567.819826471554</v>
      </c>
      <c r="CE44" s="52">
        <v>10469.568391697207</v>
      </c>
      <c r="CF44" s="52">
        <v>10415.538359530783</v>
      </c>
      <c r="CG44" s="52">
        <v>11376.6833224169</v>
      </c>
      <c r="CH44" s="52">
        <v>10830.176198437317</v>
      </c>
      <c r="CI44" s="52">
        <v>10910.724934795169</v>
      </c>
      <c r="CJ44" s="52">
        <v>10828.158954843757</v>
      </c>
      <c r="CK44" s="52">
        <v>10776.328819657454</v>
      </c>
      <c r="CL44" s="52">
        <v>10680.105423668449</v>
      </c>
      <c r="CM44" s="52">
        <v>11095.252952426592</v>
      </c>
      <c r="CN44" s="52">
        <v>11140.947177616612</v>
      </c>
      <c r="CO44" s="52">
        <v>11379.951547673976</v>
      </c>
      <c r="CP44" s="52">
        <v>11595.072669347646</v>
      </c>
      <c r="CQ44" s="52">
        <v>11868.461831969422</v>
      </c>
      <c r="CR44" s="52">
        <v>11867.282196275353</v>
      </c>
      <c r="CS44" s="52">
        <v>12115.10142639816</v>
      </c>
      <c r="CT44" s="52">
        <v>12149.83826369694</v>
      </c>
      <c r="CU44" s="52">
        <v>12328.263682215664</v>
      </c>
      <c r="CV44" s="52">
        <v>12747.634636687382</v>
      </c>
      <c r="CW44" s="52">
        <v>12930.971464633123</v>
      </c>
      <c r="CX44" s="52">
        <v>13206.402540258914</v>
      </c>
      <c r="CY44" s="52">
        <v>13024.60011847623</v>
      </c>
      <c r="CZ44" s="52">
        <v>12826.45625597953</v>
      </c>
      <c r="DA44" s="52">
        <v>12993.682354884986</v>
      </c>
      <c r="DB44" s="53">
        <v>12442.048648592074</v>
      </c>
      <c r="DC44" s="52">
        <v>12887.461789553057</v>
      </c>
      <c r="DD44" s="55">
        <v>13154.226620819973</v>
      </c>
      <c r="DE44" s="55">
        <v>13366.470651808098</v>
      </c>
    </row>
    <row r="45" spans="1:109" ht="17.25" customHeight="1">
      <c r="A45" s="37" t="s">
        <v>46</v>
      </c>
      <c r="B45" s="47" t="s">
        <v>41</v>
      </c>
      <c r="C45" s="52">
        <v>62973.530562383392</v>
      </c>
      <c r="D45" s="52">
        <v>68698.754404333158</v>
      </c>
      <c r="E45" s="52">
        <v>75387.278355736344</v>
      </c>
      <c r="F45" s="53">
        <v>62258.623779648398</v>
      </c>
      <c r="G45" s="52">
        <v>60991.482858880714</v>
      </c>
      <c r="H45" s="54">
        <v>59461.940140620994</v>
      </c>
      <c r="I45" s="52">
        <v>52677.960544831192</v>
      </c>
      <c r="J45" s="52">
        <v>59138.250073531701</v>
      </c>
      <c r="K45" s="52">
        <v>75838.201747540283</v>
      </c>
      <c r="L45" s="52">
        <v>71725.372582125652</v>
      </c>
      <c r="M45" s="53">
        <v>59839.81858450429</v>
      </c>
      <c r="N45" s="52">
        <v>58163.815765453452</v>
      </c>
      <c r="O45" s="52">
        <v>63554.940957365296</v>
      </c>
      <c r="P45" s="52">
        <v>63112.461831478417</v>
      </c>
      <c r="Q45" s="52">
        <v>64316.831008833382</v>
      </c>
      <c r="R45" s="52">
        <v>78379.980879206676</v>
      </c>
      <c r="S45" s="52">
        <v>83041.630440034292</v>
      </c>
      <c r="T45" s="52">
        <v>100612.31628793814</v>
      </c>
      <c r="U45" s="52">
        <v>94316.455472598784</v>
      </c>
      <c r="V45" s="52">
        <v>84097.222329514436</v>
      </c>
      <c r="W45" s="52">
        <v>87752.08464722606</v>
      </c>
      <c r="X45" s="52">
        <v>82111.209813532638</v>
      </c>
      <c r="Y45" s="52">
        <v>93528.857524623309</v>
      </c>
      <c r="Z45" s="52">
        <v>83690.308243655149</v>
      </c>
      <c r="AA45" s="52">
        <v>83686.9674078276</v>
      </c>
      <c r="AB45" s="52">
        <v>101785.70477649692</v>
      </c>
      <c r="AC45" s="52">
        <v>108711.06543606985</v>
      </c>
      <c r="AD45" s="52">
        <v>104377.46787951031</v>
      </c>
      <c r="AE45" s="55">
        <v>102638.10194678439</v>
      </c>
      <c r="AF45" s="55">
        <v>113701.45511967188</v>
      </c>
      <c r="AG45" s="76">
        <v>109452.62145771914</v>
      </c>
      <c r="AH45" s="52">
        <v>107427.62419960187</v>
      </c>
      <c r="AI45" s="52">
        <v>97535.100236206214</v>
      </c>
      <c r="AJ45" s="52">
        <v>95840.69261243433</v>
      </c>
      <c r="AK45" s="52">
        <v>98098.995731767151</v>
      </c>
      <c r="AL45" s="52">
        <v>103888.12489777863</v>
      </c>
      <c r="AM45" s="52">
        <v>93877.01935408439</v>
      </c>
      <c r="AN45" s="52">
        <v>95375.568905587075</v>
      </c>
      <c r="AO45" s="52">
        <v>94966.927211317976</v>
      </c>
      <c r="AP45" s="52">
        <v>95766.070596586811</v>
      </c>
      <c r="AQ45" s="52">
        <v>110307.1659247433</v>
      </c>
      <c r="AR45" s="52">
        <v>106875.30926031344</v>
      </c>
      <c r="AS45" s="52">
        <v>103677.06953694137</v>
      </c>
      <c r="AT45" s="52">
        <v>106509.25669721646</v>
      </c>
      <c r="AU45" s="52">
        <v>103537.89560406878</v>
      </c>
      <c r="AV45" s="52">
        <v>100349.0747235185</v>
      </c>
      <c r="AW45" s="52">
        <v>94562.858452299653</v>
      </c>
      <c r="AX45" s="52">
        <v>85168.803610280942</v>
      </c>
      <c r="AY45" s="52">
        <v>77273.116232237851</v>
      </c>
      <c r="AZ45" s="52">
        <v>74142.698369001911</v>
      </c>
      <c r="BA45" s="52">
        <v>73587.444683017427</v>
      </c>
      <c r="BB45" s="52">
        <v>63904.630520693587</v>
      </c>
      <c r="BC45" s="52">
        <v>67380.586611924839</v>
      </c>
      <c r="BD45" s="52">
        <v>52331.669477749441</v>
      </c>
      <c r="BE45" s="52">
        <v>56635.89421769599</v>
      </c>
      <c r="BF45" s="52">
        <v>47305.077412382729</v>
      </c>
      <c r="BG45" s="52">
        <v>50522.066632704824</v>
      </c>
      <c r="BH45" s="52">
        <v>53825.945809446479</v>
      </c>
      <c r="BI45" s="52">
        <v>54012.883546671888</v>
      </c>
      <c r="BJ45" s="52">
        <v>63059.83346362671</v>
      </c>
      <c r="BK45" s="52">
        <v>59286.180326882968</v>
      </c>
      <c r="BL45" s="52">
        <v>58337.099019569163</v>
      </c>
      <c r="BM45" s="52">
        <v>59769.582025271528</v>
      </c>
      <c r="BN45" s="52">
        <v>62574.599231501648</v>
      </c>
      <c r="BO45" s="52">
        <v>60409.232461079453</v>
      </c>
      <c r="BP45" s="52">
        <v>61801.902933246223</v>
      </c>
      <c r="BQ45" s="52">
        <v>59682.730505676634</v>
      </c>
      <c r="BR45" s="52">
        <v>59078.490046756036</v>
      </c>
      <c r="BS45" s="52">
        <v>54549.794765581704</v>
      </c>
      <c r="BT45" s="52">
        <v>55421.082310405662</v>
      </c>
      <c r="BU45" s="52">
        <v>69285.941733017491</v>
      </c>
      <c r="BV45" s="52">
        <v>53227.897403973569</v>
      </c>
      <c r="BW45" s="52">
        <v>57258.452592395268</v>
      </c>
      <c r="BX45" s="52">
        <v>55574.580947562841</v>
      </c>
      <c r="BY45" s="52">
        <v>55015.801415255715</v>
      </c>
      <c r="BZ45" s="52">
        <v>55679.252420939971</v>
      </c>
      <c r="CA45" s="52">
        <v>54164.803179884737</v>
      </c>
      <c r="CB45" s="52">
        <v>55100.873822430876</v>
      </c>
      <c r="CC45" s="52">
        <v>56297.471547733192</v>
      </c>
      <c r="CD45" s="52">
        <v>52942.079114367138</v>
      </c>
      <c r="CE45" s="52">
        <v>51432.019607114999</v>
      </c>
      <c r="CF45" s="52">
        <v>60538.065129484006</v>
      </c>
      <c r="CG45" s="52">
        <v>61878.881572812686</v>
      </c>
      <c r="CH45" s="52">
        <v>54323.393748100949</v>
      </c>
      <c r="CI45" s="52">
        <v>73787.629785697558</v>
      </c>
      <c r="CJ45" s="52">
        <v>71549.757824738146</v>
      </c>
      <c r="CK45" s="52">
        <v>77606.383377185484</v>
      </c>
      <c r="CL45" s="52">
        <v>63321.297541147564</v>
      </c>
      <c r="CM45" s="52">
        <v>64902.684066333095</v>
      </c>
      <c r="CN45" s="52">
        <v>67640.266431736571</v>
      </c>
      <c r="CO45" s="52">
        <v>68033.211193979689</v>
      </c>
      <c r="CP45" s="52">
        <v>66748.02051421853</v>
      </c>
      <c r="CQ45" s="52">
        <v>98351.723268758287</v>
      </c>
      <c r="CR45" s="52">
        <v>99498.442517818592</v>
      </c>
      <c r="CS45" s="52">
        <v>74941.516052851177</v>
      </c>
      <c r="CT45" s="52">
        <v>84584.771947819332</v>
      </c>
      <c r="CU45" s="52">
        <v>93401.976990724681</v>
      </c>
      <c r="CV45" s="52">
        <v>97127.70397339089</v>
      </c>
      <c r="CW45" s="52">
        <v>90976.083382537661</v>
      </c>
      <c r="CX45" s="52">
        <v>98828.247562139746</v>
      </c>
      <c r="CY45" s="52">
        <v>91326.942535603986</v>
      </c>
      <c r="CZ45" s="52">
        <v>95320.427954477331</v>
      </c>
      <c r="DA45" s="52">
        <v>108801.06762902519</v>
      </c>
      <c r="DB45" s="53">
        <v>103804.13415029467</v>
      </c>
      <c r="DC45" s="52">
        <v>108477.83277564563</v>
      </c>
      <c r="DD45" s="55">
        <v>111658.62875262782</v>
      </c>
      <c r="DE45" s="55">
        <v>88982.277074035694</v>
      </c>
    </row>
    <row r="46" spans="1:109" ht="17.25" customHeight="1">
      <c r="A46" s="37"/>
      <c r="B46" s="47"/>
      <c r="C46" s="78"/>
      <c r="D46" s="78"/>
      <c r="E46" s="78"/>
      <c r="F46" s="79"/>
      <c r="G46" s="78"/>
      <c r="H46" s="80"/>
      <c r="I46" s="78"/>
      <c r="J46" s="78"/>
      <c r="K46" s="78"/>
      <c r="L46" s="78"/>
      <c r="M46" s="79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81"/>
      <c r="AF46" s="81"/>
      <c r="AG46" s="82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9"/>
      <c r="DC46" s="78"/>
      <c r="DD46" s="81"/>
      <c r="DE46" s="81"/>
    </row>
    <row r="47" spans="1:109" ht="17.25" customHeight="1">
      <c r="A47" s="36" t="s">
        <v>47</v>
      </c>
      <c r="B47" s="42" t="s">
        <v>48</v>
      </c>
      <c r="C47" s="43">
        <v>231.56321800000001</v>
      </c>
      <c r="D47" s="43">
        <v>244.56903</v>
      </c>
      <c r="E47" s="43">
        <v>243.88480200000001</v>
      </c>
      <c r="F47" s="44">
        <v>894.87686329999997</v>
      </c>
      <c r="G47" s="43">
        <v>902.47286123000003</v>
      </c>
      <c r="H47" s="45">
        <v>913.28048660000002</v>
      </c>
      <c r="I47" s="43">
        <v>924.24705643000004</v>
      </c>
      <c r="J47" s="43">
        <v>935.94412235000004</v>
      </c>
      <c r="K47" s="43">
        <v>947.48504020000007</v>
      </c>
      <c r="L47" s="43">
        <v>958.67395076888897</v>
      </c>
      <c r="M47" s="44">
        <v>970.47936142111109</v>
      </c>
      <c r="N47" s="43">
        <v>982.71418112888898</v>
      </c>
      <c r="O47" s="43">
        <v>1029.9734679333333</v>
      </c>
      <c r="P47" s="43">
        <v>1039.2984984133332</v>
      </c>
      <c r="Q47" s="43">
        <v>1054.6342642622224</v>
      </c>
      <c r="R47" s="43">
        <v>1064.6590485788888</v>
      </c>
      <c r="S47" s="43">
        <v>1076.2280478177779</v>
      </c>
      <c r="T47" s="43">
        <v>1088.8792321111112</v>
      </c>
      <c r="U47" s="43">
        <v>1101.5320324188888</v>
      </c>
      <c r="V47" s="43">
        <v>1114.4294483033332</v>
      </c>
      <c r="W47" s="43">
        <v>1127.11884353</v>
      </c>
      <c r="X47" s="43">
        <v>1141.7175953866667</v>
      </c>
      <c r="Y47" s="43">
        <v>1158.3885001033332</v>
      </c>
      <c r="Z47" s="43">
        <v>1173.85555658</v>
      </c>
      <c r="AA47" s="43">
        <v>1192.1119814356903</v>
      </c>
      <c r="AB47" s="43">
        <v>1204.7922557448296</v>
      </c>
      <c r="AC47" s="43">
        <v>1219.8609252011217</v>
      </c>
      <c r="AD47" s="43">
        <v>1231.7610712585674</v>
      </c>
      <c r="AE47" s="46">
        <v>1236.045001036345</v>
      </c>
      <c r="AF47" s="46">
        <v>1261.7841879768891</v>
      </c>
      <c r="AG47" s="77">
        <v>1278.5503714638587</v>
      </c>
      <c r="AH47" s="43">
        <v>1292.6733276455918</v>
      </c>
      <c r="AI47" s="43">
        <v>1307.8143752879118</v>
      </c>
      <c r="AJ47" s="43">
        <v>1325.2377130349007</v>
      </c>
      <c r="AK47" s="43">
        <v>1340.5265307413711</v>
      </c>
      <c r="AL47" s="43">
        <v>1356.4140406065899</v>
      </c>
      <c r="AM47" s="43">
        <v>1371.9830373129037</v>
      </c>
      <c r="AN47" s="43">
        <v>1387.7294814627639</v>
      </c>
      <c r="AO47" s="43">
        <v>1391.9710411111112</v>
      </c>
      <c r="AP47" s="43">
        <v>1345.0189419933752</v>
      </c>
      <c r="AQ47" s="43">
        <v>1356.0663831839051</v>
      </c>
      <c r="AR47" s="43">
        <v>1372.5229543510598</v>
      </c>
      <c r="AS47" s="43">
        <v>1389.1917470284782</v>
      </c>
      <c r="AT47" s="43">
        <v>1406.7636767705512</v>
      </c>
      <c r="AU47" s="43">
        <v>1424.1167111904763</v>
      </c>
      <c r="AV47" s="43">
        <v>1438.8276591848639</v>
      </c>
      <c r="AW47" s="43">
        <v>1437.5671838838095</v>
      </c>
      <c r="AX47" s="43">
        <v>1532.8619360233331</v>
      </c>
      <c r="AY47" s="43">
        <v>1555.8646305122222</v>
      </c>
      <c r="AZ47" s="43">
        <v>1570.2510025755557</v>
      </c>
      <c r="BA47" s="43">
        <v>1586.1209918133334</v>
      </c>
      <c r="BB47" s="43">
        <v>742.05842346999998</v>
      </c>
      <c r="BC47" s="43">
        <v>747.63109256000007</v>
      </c>
      <c r="BD47" s="43">
        <v>759.73270224999999</v>
      </c>
      <c r="BE47" s="43">
        <v>772.19647421000002</v>
      </c>
      <c r="BF47" s="43">
        <v>783.64372535000007</v>
      </c>
      <c r="BG47" s="43">
        <v>795.03426162999995</v>
      </c>
      <c r="BH47" s="43">
        <v>806.36142286999996</v>
      </c>
      <c r="BI47" s="43">
        <v>817.11920386999998</v>
      </c>
      <c r="BJ47" s="43">
        <v>829.69099343000005</v>
      </c>
      <c r="BK47" s="43">
        <v>841.75958768999999</v>
      </c>
      <c r="BL47" s="43">
        <v>841.34192214999996</v>
      </c>
      <c r="BM47" s="43">
        <v>850.71337003999997</v>
      </c>
      <c r="BN47" s="43">
        <v>860.90493549999997</v>
      </c>
      <c r="BO47" s="43">
        <v>871.46817457999987</v>
      </c>
      <c r="BP47" s="43">
        <v>882.04527719000009</v>
      </c>
      <c r="BQ47" s="43">
        <v>892.00809130000005</v>
      </c>
      <c r="BR47" s="43">
        <v>903.91998393000006</v>
      </c>
      <c r="BS47" s="43">
        <v>913.01940185000001</v>
      </c>
      <c r="BT47" s="43">
        <v>921.02394779999997</v>
      </c>
      <c r="BU47" s="43">
        <v>929.69761502000006</v>
      </c>
      <c r="BV47" s="43">
        <v>941.94318427000007</v>
      </c>
      <c r="BW47" s="43">
        <v>951.54407246999995</v>
      </c>
      <c r="BX47" s="43">
        <v>951.26087802999996</v>
      </c>
      <c r="BY47" s="43">
        <v>960.51654225000004</v>
      </c>
      <c r="BZ47" s="43">
        <v>959.27091482999992</v>
      </c>
      <c r="CA47" s="43">
        <v>968.69937096000001</v>
      </c>
      <c r="CB47" s="43">
        <v>976.84763184999997</v>
      </c>
      <c r="CC47" s="43">
        <v>987.94876218999991</v>
      </c>
      <c r="CD47" s="43">
        <v>997.67433128999994</v>
      </c>
      <c r="CE47" s="43">
        <v>1008.3339269400001</v>
      </c>
      <c r="CF47" s="43">
        <v>1018.04001825</v>
      </c>
      <c r="CG47" s="43">
        <v>1027.9046779100001</v>
      </c>
      <c r="CH47" s="43">
        <v>1034.54105153</v>
      </c>
      <c r="CI47" s="43">
        <v>1046.3292143400001</v>
      </c>
      <c r="CJ47" s="43">
        <v>1056.93696527</v>
      </c>
      <c r="CK47" s="43">
        <v>1068.1048831099999</v>
      </c>
      <c r="CL47" s="43">
        <v>1086.2447271100002</v>
      </c>
      <c r="CM47" s="43">
        <v>1094.89581032</v>
      </c>
      <c r="CN47" s="43">
        <v>1103.7077119</v>
      </c>
      <c r="CO47" s="43">
        <v>1114.0039380399999</v>
      </c>
      <c r="CP47" s="43">
        <v>1126.4172563299999</v>
      </c>
      <c r="CQ47" s="43">
        <v>1136.3494650599998</v>
      </c>
      <c r="CR47" s="43">
        <v>1148.6181616200001</v>
      </c>
      <c r="CS47" s="43">
        <v>1159.7702537600001</v>
      </c>
      <c r="CT47" s="43">
        <v>1170.5591787599999</v>
      </c>
      <c r="CU47" s="43">
        <v>1181.90419982</v>
      </c>
      <c r="CV47" s="43">
        <v>1190.8741275899999</v>
      </c>
      <c r="CW47" s="43">
        <v>1201.6446606699999</v>
      </c>
      <c r="CX47" s="43">
        <v>1213.0932805299999</v>
      </c>
      <c r="CY47" s="43">
        <v>1224.16639169</v>
      </c>
      <c r="CZ47" s="43">
        <v>1235.9602562800001</v>
      </c>
      <c r="DA47" s="43">
        <v>1250.3412743499998</v>
      </c>
      <c r="DB47" s="44">
        <v>1263.11193826</v>
      </c>
      <c r="DC47" s="43">
        <v>1275.6406891000001</v>
      </c>
      <c r="DD47" s="46">
        <v>1286.59783924</v>
      </c>
      <c r="DE47" s="46">
        <v>1297.00956477</v>
      </c>
    </row>
    <row r="48" spans="1:109" ht="17.25" customHeight="1">
      <c r="A48" s="37"/>
      <c r="B48" s="47"/>
      <c r="C48" s="78"/>
      <c r="D48" s="78"/>
      <c r="E48" s="78"/>
      <c r="F48" s="79"/>
      <c r="G48" s="78"/>
      <c r="H48" s="80"/>
      <c r="I48" s="78"/>
      <c r="J48" s="78"/>
      <c r="K48" s="78"/>
      <c r="L48" s="78"/>
      <c r="M48" s="79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81"/>
      <c r="AF48" s="81"/>
      <c r="AG48" s="82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9"/>
      <c r="DC48" s="78"/>
      <c r="DD48" s="81"/>
      <c r="DE48" s="81"/>
    </row>
    <row r="49" spans="1:109" ht="17.25" customHeight="1">
      <c r="A49" s="36" t="s">
        <v>49</v>
      </c>
      <c r="B49" s="42" t="s">
        <v>50</v>
      </c>
      <c r="C49" s="43">
        <v>15645.512661406454</v>
      </c>
      <c r="D49" s="43">
        <v>15884.783669947929</v>
      </c>
      <c r="E49" s="43">
        <v>15153.842182608641</v>
      </c>
      <c r="F49" s="44">
        <v>15555.179380714215</v>
      </c>
      <c r="G49" s="43">
        <v>15292.70664958403</v>
      </c>
      <c r="H49" s="45">
        <v>14953.233001055829</v>
      </c>
      <c r="I49" s="43">
        <v>14949.287617767368</v>
      </c>
      <c r="J49" s="43">
        <v>14910.769174447587</v>
      </c>
      <c r="K49" s="43">
        <v>14835.403570225628</v>
      </c>
      <c r="L49" s="43">
        <v>14973.117719108574</v>
      </c>
      <c r="M49" s="44">
        <v>15410.342053047403</v>
      </c>
      <c r="N49" s="43">
        <v>15917.045083821948</v>
      </c>
      <c r="O49" s="43">
        <v>15643.62357843216</v>
      </c>
      <c r="P49" s="43">
        <v>15910.206036265174</v>
      </c>
      <c r="Q49" s="43">
        <v>16604.716301156575</v>
      </c>
      <c r="R49" s="43">
        <v>16569.771371776089</v>
      </c>
      <c r="S49" s="43">
        <v>16688.439361394347</v>
      </c>
      <c r="T49" s="43">
        <v>17479.208170804999</v>
      </c>
      <c r="U49" s="43">
        <v>16594.99025579686</v>
      </c>
      <c r="V49" s="43">
        <v>16716.496205298907</v>
      </c>
      <c r="W49" s="43">
        <v>16465.24152062762</v>
      </c>
      <c r="X49" s="43">
        <v>16478.725589911319</v>
      </c>
      <c r="Y49" s="43">
        <v>16614.809302686383</v>
      </c>
      <c r="Z49" s="43">
        <v>16325.490808256562</v>
      </c>
      <c r="AA49" s="43">
        <v>16380.635298681034</v>
      </c>
      <c r="AB49" s="43">
        <v>16722.130606199535</v>
      </c>
      <c r="AC49" s="43">
        <v>16622.821207805198</v>
      </c>
      <c r="AD49" s="43">
        <v>17046.157512781752</v>
      </c>
      <c r="AE49" s="46">
        <v>17264.306770457344</v>
      </c>
      <c r="AF49" s="46">
        <v>17498.136859660164</v>
      </c>
      <c r="AG49" s="77">
        <v>16698.808618465773</v>
      </c>
      <c r="AH49" s="43">
        <v>17100.436710464823</v>
      </c>
      <c r="AI49" s="43">
        <v>16746.070150179548</v>
      </c>
      <c r="AJ49" s="43">
        <v>1127.4601422405112</v>
      </c>
      <c r="AK49" s="43">
        <v>1095.5860619152888</v>
      </c>
      <c r="AL49" s="43">
        <v>1328.9540850303999</v>
      </c>
      <c r="AM49" s="43">
        <v>1211.6644621771668</v>
      </c>
      <c r="AN49" s="43">
        <v>1171.1074587792891</v>
      </c>
      <c r="AO49" s="43">
        <v>1236.2121890800224</v>
      </c>
      <c r="AP49" s="43">
        <v>1234.8537371959333</v>
      </c>
      <c r="AQ49" s="43">
        <v>1343.019678987924</v>
      </c>
      <c r="AR49" s="43">
        <v>1243.2708294678093</v>
      </c>
      <c r="AS49" s="43">
        <v>1279.8613689733668</v>
      </c>
      <c r="AT49" s="43">
        <v>1271.5996806622595</v>
      </c>
      <c r="AU49" s="43">
        <v>1199.1619262505569</v>
      </c>
      <c r="AV49" s="43">
        <v>1155.0305887734644</v>
      </c>
      <c r="AW49" s="43">
        <v>1139.6961893274311</v>
      </c>
      <c r="AX49" s="43">
        <v>1259.9482977386983</v>
      </c>
      <c r="AY49" s="43">
        <v>1238.3272744853004</v>
      </c>
      <c r="AZ49" s="43">
        <v>878.95489068434142</v>
      </c>
      <c r="BA49" s="43">
        <v>956.08903745806265</v>
      </c>
      <c r="BB49" s="43">
        <v>783.97270425570832</v>
      </c>
      <c r="BC49" s="43">
        <v>854.14120872096305</v>
      </c>
      <c r="BD49" s="43">
        <v>883.47022197736339</v>
      </c>
      <c r="BE49" s="43">
        <v>918.97752635636073</v>
      </c>
      <c r="BF49" s="43">
        <v>1006.803345868023</v>
      </c>
      <c r="BG49" s="43">
        <v>1541.7032591520708</v>
      </c>
      <c r="BH49" s="43">
        <v>1157.0924238882374</v>
      </c>
      <c r="BI49" s="43">
        <v>1220.1777750274027</v>
      </c>
      <c r="BJ49" s="43">
        <v>1247.2652278087021</v>
      </c>
      <c r="BK49" s="43">
        <v>1237.6344496282929</v>
      </c>
      <c r="BL49" s="43">
        <v>1219.0656411219168</v>
      </c>
      <c r="BM49" s="43">
        <v>1157.2090045506454</v>
      </c>
      <c r="BN49" s="43">
        <v>1256.4355875570463</v>
      </c>
      <c r="BO49" s="43">
        <v>1254.3869285360436</v>
      </c>
      <c r="BP49" s="43">
        <v>1302.1468264104776</v>
      </c>
      <c r="BQ49" s="43">
        <v>1217.2545327702653</v>
      </c>
      <c r="BR49" s="43">
        <v>1302.3310317796659</v>
      </c>
      <c r="BS49" s="43">
        <v>1204.6501408748975</v>
      </c>
      <c r="BT49" s="43">
        <v>1237.765141539488</v>
      </c>
      <c r="BU49" s="43">
        <v>1313.8005488732629</v>
      </c>
      <c r="BV49" s="43">
        <v>1182.4475531745416</v>
      </c>
      <c r="BW49" s="43">
        <v>1119.8991953549641</v>
      </c>
      <c r="BX49" s="43">
        <v>993.62369071162891</v>
      </c>
      <c r="BY49" s="43">
        <v>6420.4863756678606</v>
      </c>
      <c r="BZ49" s="43">
        <v>6486.7428962633339</v>
      </c>
      <c r="CA49" s="43">
        <v>6651.4769204397489</v>
      </c>
      <c r="CB49" s="43">
        <v>7714.8385189486571</v>
      </c>
      <c r="CC49" s="43">
        <v>7528.5721509488194</v>
      </c>
      <c r="CD49" s="43">
        <v>7609.5393174411147</v>
      </c>
      <c r="CE49" s="43">
        <v>7647.6678899913604</v>
      </c>
      <c r="CF49" s="43">
        <v>7764.8705142639292</v>
      </c>
      <c r="CG49" s="43">
        <v>7612.2662415359828</v>
      </c>
      <c r="CH49" s="43">
        <v>7669.7182570720006</v>
      </c>
      <c r="CI49" s="43">
        <v>8095.0391335804443</v>
      </c>
      <c r="CJ49" s="43">
        <v>7865.4789433237111</v>
      </c>
      <c r="CK49" s="43">
        <v>7890.0037322446178</v>
      </c>
      <c r="CL49" s="43">
        <v>8008.3467121284702</v>
      </c>
      <c r="CM49" s="43">
        <v>8646.3296934415921</v>
      </c>
      <c r="CN49" s="43">
        <v>7840.0146798454643</v>
      </c>
      <c r="CO49" s="43">
        <v>7766.9697828987692</v>
      </c>
      <c r="CP49" s="43">
        <v>8058.7182430322773</v>
      </c>
      <c r="CQ49" s="43">
        <v>8234.571529147137</v>
      </c>
      <c r="CR49" s="43">
        <v>8001.7661182826023</v>
      </c>
      <c r="CS49" s="43">
        <v>7978.7580518328195</v>
      </c>
      <c r="CT49" s="43">
        <v>8064.0392681820485</v>
      </c>
      <c r="CU49" s="43">
        <v>9343.9465719759646</v>
      </c>
      <c r="CV49" s="43">
        <v>9396.7240134001313</v>
      </c>
      <c r="CW49" s="43">
        <v>13780.199132482079</v>
      </c>
      <c r="CX49" s="43">
        <v>13694.15438558099</v>
      </c>
      <c r="CY49" s="43">
        <v>13561.030678638792</v>
      </c>
      <c r="CZ49" s="43">
        <v>13631.460155642533</v>
      </c>
      <c r="DA49" s="43">
        <v>13272.061651796099</v>
      </c>
      <c r="DB49" s="44">
        <v>13437.867494984626</v>
      </c>
      <c r="DC49" s="43">
        <v>13376.222837683907</v>
      </c>
      <c r="DD49" s="46">
        <v>14909.119321448543</v>
      </c>
      <c r="DE49" s="46">
        <v>15045.142499000014</v>
      </c>
    </row>
    <row r="50" spans="1:109" ht="17.25" customHeight="1">
      <c r="A50" s="37"/>
      <c r="B50" s="47"/>
      <c r="C50" s="78"/>
      <c r="D50" s="78"/>
      <c r="E50" s="78"/>
      <c r="F50" s="79"/>
      <c r="G50" s="78"/>
      <c r="H50" s="80"/>
      <c r="I50" s="78"/>
      <c r="J50" s="78"/>
      <c r="K50" s="78"/>
      <c r="L50" s="78"/>
      <c r="M50" s="79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81"/>
      <c r="AF50" s="81"/>
      <c r="AG50" s="82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9"/>
      <c r="DC50" s="78"/>
      <c r="DD50" s="81"/>
      <c r="DE50" s="81"/>
    </row>
    <row r="51" spans="1:109" ht="17.25" customHeight="1">
      <c r="A51" s="36" t="s">
        <v>51</v>
      </c>
      <c r="B51" s="42" t="s">
        <v>18</v>
      </c>
      <c r="C51" s="43">
        <v>38593.247237861709</v>
      </c>
      <c r="D51" s="43">
        <v>38677.340497140096</v>
      </c>
      <c r="E51" s="43">
        <v>42843.641158210005</v>
      </c>
      <c r="F51" s="44">
        <v>65483.236434659811</v>
      </c>
      <c r="G51" s="43">
        <v>64657.918560286758</v>
      </c>
      <c r="H51" s="45">
        <v>64909.87494291264</v>
      </c>
      <c r="I51" s="43">
        <v>66614.03196911265</v>
      </c>
      <c r="J51" s="43">
        <v>61194.403880325684</v>
      </c>
      <c r="K51" s="43">
        <v>61153.779540520707</v>
      </c>
      <c r="L51" s="43">
        <v>63267.283073639701</v>
      </c>
      <c r="M51" s="44">
        <v>68506.473766113093</v>
      </c>
      <c r="N51" s="43">
        <v>81825.475170299338</v>
      </c>
      <c r="O51" s="43">
        <v>73897.512442902123</v>
      </c>
      <c r="P51" s="43">
        <v>80482.069269630156</v>
      </c>
      <c r="Q51" s="43">
        <v>84050.252673433017</v>
      </c>
      <c r="R51" s="43">
        <v>83508.332175396252</v>
      </c>
      <c r="S51" s="43">
        <v>86283.661007009461</v>
      </c>
      <c r="T51" s="43">
        <v>84335.767344295877</v>
      </c>
      <c r="U51" s="43">
        <v>87801.587539537431</v>
      </c>
      <c r="V51" s="43">
        <v>84138.146538588568</v>
      </c>
      <c r="W51" s="43">
        <v>83924.254523185446</v>
      </c>
      <c r="X51" s="43">
        <v>89536.739291579681</v>
      </c>
      <c r="Y51" s="43">
        <v>88898.621396624178</v>
      </c>
      <c r="Z51" s="43">
        <v>97270.407194049927</v>
      </c>
      <c r="AA51" s="43">
        <v>105709.30663084517</v>
      </c>
      <c r="AB51" s="43">
        <v>92965.195511556536</v>
      </c>
      <c r="AC51" s="43">
        <v>99661.822357810452</v>
      </c>
      <c r="AD51" s="43">
        <v>103050.03455237173</v>
      </c>
      <c r="AE51" s="46">
        <v>94890.696139107196</v>
      </c>
      <c r="AF51" s="46">
        <v>98491.443921532758</v>
      </c>
      <c r="AG51" s="77">
        <v>100097.47735002411</v>
      </c>
      <c r="AH51" s="43">
        <v>96837.04364484665</v>
      </c>
      <c r="AI51" s="43">
        <v>98964.390651508802</v>
      </c>
      <c r="AJ51" s="43">
        <v>117346.8929578658</v>
      </c>
      <c r="AK51" s="43">
        <v>111275.61328789066</v>
      </c>
      <c r="AL51" s="43">
        <v>107262.44080956784</v>
      </c>
      <c r="AM51" s="43">
        <v>113670.27935133062</v>
      </c>
      <c r="AN51" s="43">
        <v>113755.21719033859</v>
      </c>
      <c r="AO51" s="43">
        <v>117193.49835107665</v>
      </c>
      <c r="AP51" s="43">
        <v>114680.19077415405</v>
      </c>
      <c r="AQ51" s="43">
        <v>123147.90621819874</v>
      </c>
      <c r="AR51" s="43">
        <v>119425.2267136252</v>
      </c>
      <c r="AS51" s="43">
        <v>118576.46671077813</v>
      </c>
      <c r="AT51" s="43">
        <v>116573.48517141373</v>
      </c>
      <c r="AU51" s="43">
        <v>120426.57360885096</v>
      </c>
      <c r="AV51" s="43">
        <v>116359.87033590101</v>
      </c>
      <c r="AW51" s="43">
        <v>105825.28699763148</v>
      </c>
      <c r="AX51" s="43">
        <v>98288.130353572473</v>
      </c>
      <c r="AY51" s="43">
        <v>104969.86663035757</v>
      </c>
      <c r="AZ51" s="43">
        <v>103948.52686116811</v>
      </c>
      <c r="BA51" s="43">
        <v>106507.97710862385</v>
      </c>
      <c r="BB51" s="43">
        <v>105168.80115035707</v>
      </c>
      <c r="BC51" s="43">
        <v>103289.30802621595</v>
      </c>
      <c r="BD51" s="43">
        <v>101209.88974647276</v>
      </c>
      <c r="BE51" s="43">
        <v>101802.88519657716</v>
      </c>
      <c r="BF51" s="43">
        <v>102215.43641454133</v>
      </c>
      <c r="BG51" s="43">
        <v>103186.64767693872</v>
      </c>
      <c r="BH51" s="43">
        <v>98237.147598277501</v>
      </c>
      <c r="BI51" s="43">
        <v>110456.56631133109</v>
      </c>
      <c r="BJ51" s="43">
        <v>117905.54553182973</v>
      </c>
      <c r="BK51" s="43">
        <v>116040.77335440496</v>
      </c>
      <c r="BL51" s="43">
        <v>111607.27794559913</v>
      </c>
      <c r="BM51" s="43">
        <v>120807.88255158193</v>
      </c>
      <c r="BN51" s="43">
        <v>118421.7534043886</v>
      </c>
      <c r="BO51" s="43">
        <v>113453.92012670453</v>
      </c>
      <c r="BP51" s="43">
        <v>111410.28450875383</v>
      </c>
      <c r="BQ51" s="43">
        <v>108772.31658004419</v>
      </c>
      <c r="BR51" s="43">
        <v>100975.44984973417</v>
      </c>
      <c r="BS51" s="43">
        <v>103454.89570334017</v>
      </c>
      <c r="BT51" s="43">
        <v>99451.910636502347</v>
      </c>
      <c r="BU51" s="43">
        <v>112738.19159063847</v>
      </c>
      <c r="BV51" s="43">
        <v>92730.008417822915</v>
      </c>
      <c r="BW51" s="43">
        <v>101962.05765910193</v>
      </c>
      <c r="BX51" s="43">
        <v>110765.08047791531</v>
      </c>
      <c r="BY51" s="43">
        <v>111531.95376658885</v>
      </c>
      <c r="BZ51" s="43">
        <v>124500.70438389295</v>
      </c>
      <c r="CA51" s="43">
        <v>128817.85302633214</v>
      </c>
      <c r="CB51" s="43">
        <v>119372.22481696228</v>
      </c>
      <c r="CC51" s="43">
        <v>130596.76080115068</v>
      </c>
      <c r="CD51" s="43">
        <v>133632.61062397828</v>
      </c>
      <c r="CE51" s="43">
        <v>130688.20569288245</v>
      </c>
      <c r="CF51" s="43">
        <v>122836.55612158577</v>
      </c>
      <c r="CG51" s="43">
        <v>124753.3283890309</v>
      </c>
      <c r="CH51" s="43">
        <v>118691.79673997832</v>
      </c>
      <c r="CI51" s="43">
        <v>127483.06080769184</v>
      </c>
      <c r="CJ51" s="43">
        <v>128990.12625627106</v>
      </c>
      <c r="CK51" s="43">
        <v>123734.53352169989</v>
      </c>
      <c r="CL51" s="43">
        <v>127917.19779857068</v>
      </c>
      <c r="CM51" s="43">
        <v>124318.47468098615</v>
      </c>
      <c r="CN51" s="43">
        <v>129666.95852809249</v>
      </c>
      <c r="CO51" s="43">
        <v>110358.23086029646</v>
      </c>
      <c r="CP51" s="43">
        <v>101027.91452672864</v>
      </c>
      <c r="CQ51" s="43">
        <v>94486.307687178443</v>
      </c>
      <c r="CR51" s="43">
        <v>98994.926734894529</v>
      </c>
      <c r="CS51" s="43">
        <v>119669.25134560544</v>
      </c>
      <c r="CT51" s="43">
        <v>112193.33946003798</v>
      </c>
      <c r="CU51" s="43">
        <v>113894.3952691341</v>
      </c>
      <c r="CV51" s="43">
        <v>120406.59304772885</v>
      </c>
      <c r="CW51" s="43">
        <v>116101.81193159243</v>
      </c>
      <c r="CX51" s="43">
        <v>115245.58941464416</v>
      </c>
      <c r="CY51" s="43">
        <v>116335.2518167284</v>
      </c>
      <c r="CZ51" s="43">
        <v>130861.25681762684</v>
      </c>
      <c r="DA51" s="43">
        <v>111386.08029227542</v>
      </c>
      <c r="DB51" s="44">
        <v>113765.48877805106</v>
      </c>
      <c r="DC51" s="43">
        <v>112455.14903501561</v>
      </c>
      <c r="DD51" s="46">
        <v>126395.53454864303</v>
      </c>
      <c r="DE51" s="46">
        <v>124179.88455053105</v>
      </c>
    </row>
    <row r="52" spans="1:109" ht="17.25" customHeight="1">
      <c r="A52" s="37"/>
      <c r="B52" s="83"/>
      <c r="C52" s="78"/>
      <c r="D52" s="78"/>
      <c r="E52" s="78"/>
      <c r="F52" s="79"/>
      <c r="G52" s="78"/>
      <c r="H52" s="80"/>
      <c r="I52" s="78"/>
      <c r="J52" s="78"/>
      <c r="K52" s="78"/>
      <c r="L52" s="78"/>
      <c r="M52" s="79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81"/>
      <c r="AF52" s="81"/>
      <c r="AG52" s="82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9"/>
      <c r="DC52" s="78"/>
      <c r="DD52" s="81"/>
      <c r="DE52" s="81"/>
    </row>
    <row r="53" spans="1:109" ht="17.25" customHeight="1">
      <c r="A53" s="36" t="s">
        <v>52</v>
      </c>
      <c r="B53" s="42" t="s">
        <v>22</v>
      </c>
      <c r="C53" s="43">
        <v>0</v>
      </c>
      <c r="D53" s="43">
        <v>0</v>
      </c>
      <c r="E53" s="43">
        <v>0</v>
      </c>
      <c r="F53" s="44">
        <v>0</v>
      </c>
      <c r="G53" s="43">
        <v>0</v>
      </c>
      <c r="H53" s="45">
        <v>0</v>
      </c>
      <c r="I53" s="43">
        <v>0</v>
      </c>
      <c r="J53" s="43">
        <v>0</v>
      </c>
      <c r="K53" s="43">
        <v>0</v>
      </c>
      <c r="L53" s="43">
        <v>0</v>
      </c>
      <c r="M53" s="44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3">
        <v>0</v>
      </c>
      <c r="AD53" s="43">
        <v>0</v>
      </c>
      <c r="AE53" s="46">
        <v>0</v>
      </c>
      <c r="AF53" s="46">
        <v>0</v>
      </c>
      <c r="AG53" s="77">
        <v>0</v>
      </c>
      <c r="AH53" s="43">
        <v>0</v>
      </c>
      <c r="AI53" s="43">
        <v>0</v>
      </c>
      <c r="AJ53" s="43">
        <v>0</v>
      </c>
      <c r="AK53" s="43">
        <v>0</v>
      </c>
      <c r="AL53" s="43">
        <v>0</v>
      </c>
      <c r="AM53" s="43">
        <v>0</v>
      </c>
      <c r="AN53" s="43">
        <v>0</v>
      </c>
      <c r="AO53" s="43">
        <v>0</v>
      </c>
      <c r="AP53" s="43">
        <v>0</v>
      </c>
      <c r="AQ53" s="43">
        <v>0</v>
      </c>
      <c r="AR53" s="43">
        <v>0</v>
      </c>
      <c r="AS53" s="43">
        <v>0</v>
      </c>
      <c r="AT53" s="43">
        <v>0</v>
      </c>
      <c r="AU53" s="43">
        <v>0</v>
      </c>
      <c r="AV53" s="43">
        <v>0</v>
      </c>
      <c r="AW53" s="43">
        <v>0</v>
      </c>
      <c r="AX53" s="43">
        <v>0</v>
      </c>
      <c r="AY53" s="43">
        <v>0</v>
      </c>
      <c r="AZ53" s="43">
        <v>0</v>
      </c>
      <c r="BA53" s="43">
        <v>0</v>
      </c>
      <c r="BB53" s="43">
        <v>0</v>
      </c>
      <c r="BC53" s="43">
        <v>0</v>
      </c>
      <c r="BD53" s="43">
        <v>0</v>
      </c>
      <c r="BE53" s="43">
        <v>0</v>
      </c>
      <c r="BF53" s="43">
        <v>0</v>
      </c>
      <c r="BG53" s="43">
        <v>0</v>
      </c>
      <c r="BH53" s="43">
        <v>0</v>
      </c>
      <c r="BI53" s="43">
        <v>0</v>
      </c>
      <c r="BJ53" s="43">
        <v>0</v>
      </c>
      <c r="BK53" s="43">
        <v>0</v>
      </c>
      <c r="BL53" s="43">
        <v>0</v>
      </c>
      <c r="BM53" s="43">
        <v>0</v>
      </c>
      <c r="BN53" s="43">
        <v>0</v>
      </c>
      <c r="BO53" s="43">
        <v>0</v>
      </c>
      <c r="BP53" s="43">
        <v>0</v>
      </c>
      <c r="BQ53" s="43">
        <v>0</v>
      </c>
      <c r="BR53" s="43">
        <v>0</v>
      </c>
      <c r="BS53" s="43">
        <v>0</v>
      </c>
      <c r="BT53" s="43">
        <v>0</v>
      </c>
      <c r="BU53" s="43">
        <v>0</v>
      </c>
      <c r="BV53" s="43">
        <v>0</v>
      </c>
      <c r="BW53" s="43">
        <v>0</v>
      </c>
      <c r="BX53" s="43">
        <v>0</v>
      </c>
      <c r="BY53" s="43">
        <v>0</v>
      </c>
      <c r="BZ53" s="43">
        <v>0</v>
      </c>
      <c r="CA53" s="43">
        <v>0</v>
      </c>
      <c r="CB53" s="43">
        <v>0</v>
      </c>
      <c r="CC53" s="43">
        <v>0</v>
      </c>
      <c r="CD53" s="43">
        <v>0</v>
      </c>
      <c r="CE53" s="43">
        <v>0</v>
      </c>
      <c r="CF53" s="43">
        <v>0</v>
      </c>
      <c r="CG53" s="43">
        <v>0</v>
      </c>
      <c r="CH53" s="43">
        <v>0</v>
      </c>
      <c r="CI53" s="43">
        <v>0</v>
      </c>
      <c r="CJ53" s="43">
        <v>0</v>
      </c>
      <c r="CK53" s="43">
        <v>0</v>
      </c>
      <c r="CL53" s="43">
        <v>0</v>
      </c>
      <c r="CM53" s="43">
        <v>0</v>
      </c>
      <c r="CN53" s="43">
        <v>0</v>
      </c>
      <c r="CO53" s="43">
        <v>0</v>
      </c>
      <c r="CP53" s="43">
        <v>0</v>
      </c>
      <c r="CQ53" s="43">
        <v>0</v>
      </c>
      <c r="CR53" s="43">
        <v>0</v>
      </c>
      <c r="CS53" s="43">
        <v>0</v>
      </c>
      <c r="CT53" s="43">
        <v>0</v>
      </c>
      <c r="CU53" s="43">
        <v>0</v>
      </c>
      <c r="CV53" s="43">
        <v>0</v>
      </c>
      <c r="CW53" s="43">
        <v>0</v>
      </c>
      <c r="CX53" s="43">
        <v>0</v>
      </c>
      <c r="CY53" s="43">
        <v>0</v>
      </c>
      <c r="CZ53" s="43">
        <v>0</v>
      </c>
      <c r="DA53" s="43">
        <v>0</v>
      </c>
      <c r="DB53" s="44">
        <v>0</v>
      </c>
      <c r="DC53" s="43">
        <v>0</v>
      </c>
      <c r="DD53" s="46">
        <v>0</v>
      </c>
      <c r="DE53" s="46">
        <v>0</v>
      </c>
    </row>
    <row r="54" spans="1:109" ht="17.25" customHeight="1">
      <c r="A54" s="37"/>
      <c r="B54" s="47"/>
      <c r="C54" s="78"/>
      <c r="D54" s="78"/>
      <c r="E54" s="78"/>
      <c r="F54" s="79"/>
      <c r="G54" s="78"/>
      <c r="H54" s="80"/>
      <c r="I54" s="78"/>
      <c r="J54" s="78"/>
      <c r="K54" s="78"/>
      <c r="L54" s="78"/>
      <c r="M54" s="79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81"/>
      <c r="AF54" s="81"/>
      <c r="AG54" s="82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9"/>
      <c r="DC54" s="78"/>
      <c r="DD54" s="81"/>
      <c r="DE54" s="81"/>
    </row>
    <row r="55" spans="1:109" ht="17.25" customHeight="1">
      <c r="A55" s="36" t="s">
        <v>53</v>
      </c>
      <c r="B55" s="42" t="s">
        <v>24</v>
      </c>
      <c r="C55" s="43">
        <v>29432.767018766855</v>
      </c>
      <c r="D55" s="43">
        <v>34260.080803627447</v>
      </c>
      <c r="E55" s="43">
        <v>33736.445753137697</v>
      </c>
      <c r="F55" s="44">
        <v>30869.665977368513</v>
      </c>
      <c r="G55" s="43">
        <v>33148.508443650164</v>
      </c>
      <c r="H55" s="45">
        <v>32103.114393552522</v>
      </c>
      <c r="I55" s="43">
        <v>30169.13539053157</v>
      </c>
      <c r="J55" s="43">
        <v>39529.378811924573</v>
      </c>
      <c r="K55" s="43">
        <v>40813.964159177995</v>
      </c>
      <c r="L55" s="43">
        <v>38298.472398335762</v>
      </c>
      <c r="M55" s="44">
        <v>42561.914226997869</v>
      </c>
      <c r="N55" s="43">
        <v>39547.513947527019</v>
      </c>
      <c r="O55" s="43">
        <v>34322.485455183065</v>
      </c>
      <c r="P55" s="43">
        <v>23458.447846964125</v>
      </c>
      <c r="Q55" s="43">
        <v>22783.893341378978</v>
      </c>
      <c r="R55" s="43">
        <v>28642.687883647355</v>
      </c>
      <c r="S55" s="43">
        <v>25554.180948222551</v>
      </c>
      <c r="T55" s="43">
        <v>28986.653275119956</v>
      </c>
      <c r="U55" s="43">
        <v>23144.521802052503</v>
      </c>
      <c r="V55" s="43">
        <v>24778.631760438147</v>
      </c>
      <c r="W55" s="43">
        <v>25578.83426078095</v>
      </c>
      <c r="X55" s="43">
        <v>28469.195348005636</v>
      </c>
      <c r="Y55" s="43">
        <v>35207.911461794189</v>
      </c>
      <c r="Z55" s="43">
        <v>29022.884805908736</v>
      </c>
      <c r="AA55" s="43">
        <v>39967.940543216449</v>
      </c>
      <c r="AB55" s="43">
        <v>38952.669907664116</v>
      </c>
      <c r="AC55" s="43">
        <v>35611.417045563867</v>
      </c>
      <c r="AD55" s="43">
        <v>33834.882104414784</v>
      </c>
      <c r="AE55" s="46">
        <v>39070.798615132757</v>
      </c>
      <c r="AF55" s="46">
        <v>34309.875560910383</v>
      </c>
      <c r="AG55" s="77">
        <v>30761.533252157133</v>
      </c>
      <c r="AH55" s="43">
        <v>30209.616689337126</v>
      </c>
      <c r="AI55" s="43">
        <v>44387.928754471606</v>
      </c>
      <c r="AJ55" s="43">
        <v>40145.866677087492</v>
      </c>
      <c r="AK55" s="43">
        <v>37941.127663167666</v>
      </c>
      <c r="AL55" s="43">
        <v>40551.299268888004</v>
      </c>
      <c r="AM55" s="43">
        <v>43238.137322506242</v>
      </c>
      <c r="AN55" s="43">
        <v>42618.980175564284</v>
      </c>
      <c r="AO55" s="43">
        <v>44457.242976324567</v>
      </c>
      <c r="AP55" s="43">
        <v>39691.1360705482</v>
      </c>
      <c r="AQ55" s="43">
        <v>59777.699357459212</v>
      </c>
      <c r="AR55" s="43">
        <v>44315.485858984328</v>
      </c>
      <c r="AS55" s="43">
        <v>50022.483865121387</v>
      </c>
      <c r="AT55" s="43">
        <v>45071.427850664673</v>
      </c>
      <c r="AU55" s="43">
        <v>44825.023681978993</v>
      </c>
      <c r="AV55" s="43">
        <v>45723.11009277204</v>
      </c>
      <c r="AW55" s="43">
        <v>56623.470659186809</v>
      </c>
      <c r="AX55" s="43">
        <v>58954.183824958382</v>
      </c>
      <c r="AY55" s="43">
        <v>71511.057699533572</v>
      </c>
      <c r="AZ55" s="43">
        <v>90538.775278142028</v>
      </c>
      <c r="BA55" s="43">
        <v>96306.272537237586</v>
      </c>
      <c r="BB55" s="43">
        <v>77032.912200377803</v>
      </c>
      <c r="BC55" s="43">
        <v>81370.840048575323</v>
      </c>
      <c r="BD55" s="43">
        <v>78336.510964634406</v>
      </c>
      <c r="BE55" s="43">
        <v>99663.735643111504</v>
      </c>
      <c r="BF55" s="43">
        <v>111707.05893216262</v>
      </c>
      <c r="BG55" s="43">
        <v>123272.0779647421</v>
      </c>
      <c r="BH55" s="43">
        <v>137833.12623258727</v>
      </c>
      <c r="BI55" s="43">
        <v>143953.15384429533</v>
      </c>
      <c r="BJ55" s="43">
        <v>178862.29597032876</v>
      </c>
      <c r="BK55" s="43">
        <v>169154.96589423789</v>
      </c>
      <c r="BL55" s="43">
        <v>160607.1231365795</v>
      </c>
      <c r="BM55" s="43">
        <v>164575.23255486466</v>
      </c>
      <c r="BN55" s="43">
        <v>179484.48929827844</v>
      </c>
      <c r="BO55" s="43">
        <v>196442.74826099002</v>
      </c>
      <c r="BP55" s="43">
        <v>164531.17855713627</v>
      </c>
      <c r="BQ55" s="43">
        <v>204934.24004247849</v>
      </c>
      <c r="BR55" s="43">
        <v>232314.69118893062</v>
      </c>
      <c r="BS55" s="43">
        <v>236566.50196854505</v>
      </c>
      <c r="BT55" s="43">
        <v>228442.52946675199</v>
      </c>
      <c r="BU55" s="43">
        <v>262787.18552714447</v>
      </c>
      <c r="BV55" s="43">
        <v>225701.43862436843</v>
      </c>
      <c r="BW55" s="43">
        <v>242684.51972220954</v>
      </c>
      <c r="BX55" s="43">
        <v>233419.56582643723</v>
      </c>
      <c r="BY55" s="43">
        <v>222553.99565980441</v>
      </c>
      <c r="BZ55" s="43">
        <v>280216.22471588483</v>
      </c>
      <c r="CA55" s="43">
        <v>258504.49647729652</v>
      </c>
      <c r="CB55" s="43">
        <v>238443.67931575485</v>
      </c>
      <c r="CC55" s="43">
        <v>291258.19929144433</v>
      </c>
      <c r="CD55" s="43">
        <v>331551.52239167277</v>
      </c>
      <c r="CE55" s="43">
        <v>365150.9206607173</v>
      </c>
      <c r="CF55" s="43">
        <v>331744.64526177425</v>
      </c>
      <c r="CG55" s="43">
        <v>306206.7874403724</v>
      </c>
      <c r="CH55" s="43">
        <v>326287.14330588136</v>
      </c>
      <c r="CI55" s="43">
        <v>345566.76871943782</v>
      </c>
      <c r="CJ55" s="43">
        <v>355620.70449500385</v>
      </c>
      <c r="CK55" s="43">
        <v>344224.6446809328</v>
      </c>
      <c r="CL55" s="43">
        <v>351250.84561238473</v>
      </c>
      <c r="CM55" s="43">
        <v>330178.31108843983</v>
      </c>
      <c r="CN55" s="43">
        <v>287721.32492861018</v>
      </c>
      <c r="CO55" s="43">
        <v>279939.08250933321</v>
      </c>
      <c r="CP55" s="43">
        <v>296836.98913296411</v>
      </c>
      <c r="CQ55" s="43">
        <v>297892.84432366665</v>
      </c>
      <c r="CR55" s="43">
        <v>307347.90835321526</v>
      </c>
      <c r="CS55" s="43">
        <v>284028.29083379696</v>
      </c>
      <c r="CT55" s="43">
        <v>296186.66098618211</v>
      </c>
      <c r="CU55" s="43">
        <v>294401.09124277084</v>
      </c>
      <c r="CV55" s="43">
        <v>313836.05786084075</v>
      </c>
      <c r="CW55" s="43">
        <v>367269.29246765771</v>
      </c>
      <c r="CX55" s="43">
        <v>360956.46484693687</v>
      </c>
      <c r="CY55" s="43">
        <v>310919.57905538724</v>
      </c>
      <c r="CZ55" s="43">
        <v>288355.94132487784</v>
      </c>
      <c r="DA55" s="43">
        <v>244096.76228233028</v>
      </c>
      <c r="DB55" s="44">
        <v>226887.54080734405</v>
      </c>
      <c r="DC55" s="43">
        <v>235220.8493683727</v>
      </c>
      <c r="DD55" s="46">
        <v>223332.05145226975</v>
      </c>
      <c r="DE55" s="46">
        <v>213015.07227861648</v>
      </c>
    </row>
    <row r="56" spans="1:109" ht="17.25" customHeight="1">
      <c r="A56" s="37"/>
      <c r="B56" s="47"/>
      <c r="C56" s="78"/>
      <c r="D56" s="78"/>
      <c r="E56" s="78"/>
      <c r="F56" s="79"/>
      <c r="G56" s="78"/>
      <c r="H56" s="80"/>
      <c r="I56" s="78"/>
      <c r="J56" s="78"/>
      <c r="K56" s="78"/>
      <c r="L56" s="78"/>
      <c r="M56" s="79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81"/>
      <c r="AF56" s="81"/>
      <c r="AG56" s="82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9"/>
      <c r="DC56" s="78"/>
      <c r="DD56" s="81"/>
      <c r="DE56" s="81"/>
    </row>
    <row r="57" spans="1:109" ht="17.25" customHeight="1">
      <c r="A57" s="36" t="s">
        <v>54</v>
      </c>
      <c r="B57" s="42" t="s">
        <v>55</v>
      </c>
      <c r="C57" s="43">
        <v>16158.678189872391</v>
      </c>
      <c r="D57" s="43">
        <v>15399.666391304083</v>
      </c>
      <c r="E57" s="43">
        <v>22031.435805337154</v>
      </c>
      <c r="F57" s="44">
        <v>21475.643292177294</v>
      </c>
      <c r="G57" s="43">
        <v>20607.766992034929</v>
      </c>
      <c r="H57" s="45">
        <v>19201.823949447185</v>
      </c>
      <c r="I57" s="43">
        <v>17793.633641827717</v>
      </c>
      <c r="J57" s="43">
        <v>19316.304427188974</v>
      </c>
      <c r="K57" s="43">
        <v>20013.990508662733</v>
      </c>
      <c r="L57" s="43">
        <v>20256.913851944213</v>
      </c>
      <c r="M57" s="44">
        <v>19950.461601384475</v>
      </c>
      <c r="N57" s="43">
        <v>20450.920981053732</v>
      </c>
      <c r="O57" s="43">
        <v>19805.145389509093</v>
      </c>
      <c r="P57" s="43">
        <v>21329.915646678241</v>
      </c>
      <c r="Q57" s="43">
        <v>21488.567996316975</v>
      </c>
      <c r="R57" s="43">
        <v>22923.550957587766</v>
      </c>
      <c r="S57" s="43">
        <v>21825.190813529563</v>
      </c>
      <c r="T57" s="43">
        <v>21701.793808469345</v>
      </c>
      <c r="U57" s="43">
        <v>20872.484472240048</v>
      </c>
      <c r="V57" s="43">
        <v>20463.48981438058</v>
      </c>
      <c r="W57" s="43">
        <v>22331.350880751113</v>
      </c>
      <c r="X57" s="43">
        <v>22285.405925518662</v>
      </c>
      <c r="Y57" s="43">
        <v>22020.184815563014</v>
      </c>
      <c r="Z57" s="43">
        <v>25267.34982926305</v>
      </c>
      <c r="AA57" s="43">
        <v>24608.293075993377</v>
      </c>
      <c r="AB57" s="43">
        <v>21855.939058989279</v>
      </c>
      <c r="AC57" s="43">
        <v>24601.761641271045</v>
      </c>
      <c r="AD57" s="43">
        <v>22669.225900420108</v>
      </c>
      <c r="AE57" s="46">
        <v>24127.530389359155</v>
      </c>
      <c r="AF57" s="46">
        <v>23603.189087562012</v>
      </c>
      <c r="AG57" s="77">
        <v>26253.53710648734</v>
      </c>
      <c r="AH57" s="43">
        <v>26265.073123399943</v>
      </c>
      <c r="AI57" s="43">
        <v>25663.53690178521</v>
      </c>
      <c r="AJ57" s="43">
        <v>25332.953733783797</v>
      </c>
      <c r="AK57" s="43">
        <v>25047.975926123618</v>
      </c>
      <c r="AL57" s="43">
        <v>26628.938733172014</v>
      </c>
      <c r="AM57" s="43">
        <v>25493.150156275744</v>
      </c>
      <c r="AN57" s="43">
        <v>25336.709046442629</v>
      </c>
      <c r="AO57" s="43">
        <v>24076.817668915755</v>
      </c>
      <c r="AP57" s="43">
        <v>26978.584588775855</v>
      </c>
      <c r="AQ57" s="43">
        <v>28156.884939248106</v>
      </c>
      <c r="AR57" s="43">
        <v>28644.84748098725</v>
      </c>
      <c r="AS57" s="43">
        <v>30566.384319011457</v>
      </c>
      <c r="AT57" s="43">
        <v>28545.864615857005</v>
      </c>
      <c r="AU57" s="43">
        <v>26934.996123423614</v>
      </c>
      <c r="AV57" s="43">
        <v>25841.93165764619</v>
      </c>
      <c r="AW57" s="43">
        <v>28092.860571302979</v>
      </c>
      <c r="AX57" s="43">
        <v>26292.40951873811</v>
      </c>
      <c r="AY57" s="43">
        <v>28037.893862271598</v>
      </c>
      <c r="AZ57" s="43">
        <v>26860.379091036237</v>
      </c>
      <c r="BA57" s="43">
        <v>30188.881181034689</v>
      </c>
      <c r="BB57" s="43">
        <v>27094.074399699584</v>
      </c>
      <c r="BC57" s="43">
        <v>25315.67576164853</v>
      </c>
      <c r="BD57" s="43">
        <v>26697.460388662541</v>
      </c>
      <c r="BE57" s="43">
        <v>26492.668315637879</v>
      </c>
      <c r="BF57" s="43">
        <v>24927.705293513598</v>
      </c>
      <c r="BG57" s="43">
        <v>26670.992764928367</v>
      </c>
      <c r="BH57" s="43">
        <v>26375.217146415311</v>
      </c>
      <c r="BI57" s="43">
        <v>24820.832289797665</v>
      </c>
      <c r="BJ57" s="43">
        <v>29511.327082950043</v>
      </c>
      <c r="BK57" s="43">
        <v>30383.526504520516</v>
      </c>
      <c r="BL57" s="43">
        <v>28105.254953831773</v>
      </c>
      <c r="BM57" s="43">
        <v>26388.752473113425</v>
      </c>
      <c r="BN57" s="43">
        <v>26902.131664199755</v>
      </c>
      <c r="BO57" s="43">
        <v>31140.300341097565</v>
      </c>
      <c r="BP57" s="43">
        <v>32235.78470779585</v>
      </c>
      <c r="BQ57" s="43">
        <v>32445.356367323093</v>
      </c>
      <c r="BR57" s="43">
        <v>30805.015896943492</v>
      </c>
      <c r="BS57" s="43">
        <v>32671.667518136597</v>
      </c>
      <c r="BT57" s="43">
        <v>43780.854184367941</v>
      </c>
      <c r="BU57" s="43">
        <v>31436.979178190988</v>
      </c>
      <c r="BV57" s="43">
        <v>38380.12334699653</v>
      </c>
      <c r="BW57" s="43">
        <v>36398.612039613196</v>
      </c>
      <c r="BX57" s="43">
        <v>35610.019238602908</v>
      </c>
      <c r="BY57" s="43">
        <v>28220.660586893697</v>
      </c>
      <c r="BZ57" s="43">
        <v>35548.391283481265</v>
      </c>
      <c r="CA57" s="43">
        <v>37072.284151340195</v>
      </c>
      <c r="CB57" s="43">
        <v>38910.345796089772</v>
      </c>
      <c r="CC57" s="43">
        <v>39404.278051939822</v>
      </c>
      <c r="CD57" s="43">
        <v>37722.337078564677</v>
      </c>
      <c r="CE57" s="43">
        <v>38363.013823103916</v>
      </c>
      <c r="CF57" s="43">
        <v>38726.190562285257</v>
      </c>
      <c r="CG57" s="43">
        <v>39682.82334167861</v>
      </c>
      <c r="CH57" s="43">
        <v>46399.182294254191</v>
      </c>
      <c r="CI57" s="43">
        <v>46430.379387273628</v>
      </c>
      <c r="CJ57" s="43">
        <v>41199.290900733613</v>
      </c>
      <c r="CK57" s="43">
        <v>41543.969723707953</v>
      </c>
      <c r="CL57" s="43">
        <v>40483.929504703643</v>
      </c>
      <c r="CM57" s="43">
        <v>40217.169470184948</v>
      </c>
      <c r="CN57" s="43">
        <v>41140.443707170554</v>
      </c>
      <c r="CO57" s="43">
        <v>47446.201200333257</v>
      </c>
      <c r="CP57" s="43">
        <v>46961.57136462153</v>
      </c>
      <c r="CQ57" s="43">
        <v>48254.780355956907</v>
      </c>
      <c r="CR57" s="43">
        <v>46443.40917528428</v>
      </c>
      <c r="CS57" s="43">
        <v>49848.44690615451</v>
      </c>
      <c r="CT57" s="43">
        <v>45063.887441249055</v>
      </c>
      <c r="CU57" s="43">
        <v>46124.190772908441</v>
      </c>
      <c r="CV57" s="43">
        <v>46152.672104306788</v>
      </c>
      <c r="CW57" s="43">
        <v>50117.451247433062</v>
      </c>
      <c r="CX57" s="43">
        <v>51724.260593636587</v>
      </c>
      <c r="CY57" s="43">
        <v>46208.060636966627</v>
      </c>
      <c r="CZ57" s="43">
        <v>39718.043248880866</v>
      </c>
      <c r="DA57" s="43">
        <v>38629.663142935802</v>
      </c>
      <c r="DB57" s="44">
        <v>37955.90510136378</v>
      </c>
      <c r="DC57" s="43">
        <v>37742.235100137405</v>
      </c>
      <c r="DD57" s="46">
        <v>38076.078846724471</v>
      </c>
      <c r="DE57" s="46">
        <v>38609.971275321041</v>
      </c>
    </row>
    <row r="58" spans="1:109" ht="17.25" customHeight="1">
      <c r="A58" s="37"/>
      <c r="B58" s="47"/>
      <c r="C58" s="78"/>
      <c r="D58" s="78"/>
      <c r="E58" s="78"/>
      <c r="F58" s="79"/>
      <c r="G58" s="78"/>
      <c r="H58" s="80"/>
      <c r="I58" s="78"/>
      <c r="J58" s="78"/>
      <c r="K58" s="78"/>
      <c r="L58" s="78"/>
      <c r="M58" s="79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81"/>
      <c r="AF58" s="81"/>
      <c r="AG58" s="82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9"/>
      <c r="DC58" s="78"/>
      <c r="DD58" s="81"/>
      <c r="DE58" s="81"/>
    </row>
    <row r="59" spans="1:109" ht="17.25" customHeight="1">
      <c r="A59" s="36" t="s">
        <v>56</v>
      </c>
      <c r="B59" s="42" t="s">
        <v>20</v>
      </c>
      <c r="C59" s="43">
        <v>40299.377312539364</v>
      </c>
      <c r="D59" s="43">
        <v>40897.174464550713</v>
      </c>
      <c r="E59" s="43">
        <v>41418.046998493701</v>
      </c>
      <c r="F59" s="44">
        <v>41431.841635135694</v>
      </c>
      <c r="G59" s="43">
        <v>41653.852711723099</v>
      </c>
      <c r="H59" s="45">
        <v>42382.352172430445</v>
      </c>
      <c r="I59" s="43">
        <v>42617.348218640211</v>
      </c>
      <c r="J59" s="43">
        <v>43614.156140104787</v>
      </c>
      <c r="K59" s="43">
        <v>43941.573180620879</v>
      </c>
      <c r="L59" s="43">
        <v>43933.029616701744</v>
      </c>
      <c r="M59" s="44">
        <v>44783.080922080873</v>
      </c>
      <c r="N59" s="43">
        <v>44195.840824197207</v>
      </c>
      <c r="O59" s="43">
        <v>43673.261159687172</v>
      </c>
      <c r="P59" s="43">
        <v>45224.515831074161</v>
      </c>
      <c r="Q59" s="43">
        <v>46849.720232299231</v>
      </c>
      <c r="R59" s="43">
        <v>46283.42460264438</v>
      </c>
      <c r="S59" s="43">
        <v>48014.658053635692</v>
      </c>
      <c r="T59" s="43">
        <v>49483.711488206434</v>
      </c>
      <c r="U59" s="43">
        <v>48476.295669645828</v>
      </c>
      <c r="V59" s="43">
        <v>49806.541415925356</v>
      </c>
      <c r="W59" s="43">
        <v>46843.666865092833</v>
      </c>
      <c r="X59" s="43">
        <v>47095.480653384591</v>
      </c>
      <c r="Y59" s="43">
        <v>47921.991783679747</v>
      </c>
      <c r="Z59" s="43">
        <v>48748.689920030221</v>
      </c>
      <c r="AA59" s="43">
        <v>49701.947383272287</v>
      </c>
      <c r="AB59" s="43">
        <v>50225.370442197789</v>
      </c>
      <c r="AC59" s="43">
        <v>50255.092954445507</v>
      </c>
      <c r="AD59" s="43">
        <v>50173.066566671099</v>
      </c>
      <c r="AE59" s="46">
        <v>51646.045959744595</v>
      </c>
      <c r="AF59" s="46">
        <v>52135.052324756274</v>
      </c>
      <c r="AG59" s="77">
        <v>51923.840327734593</v>
      </c>
      <c r="AH59" s="43">
        <v>54290.430311067721</v>
      </c>
      <c r="AI59" s="43">
        <v>54553.47210097991</v>
      </c>
      <c r="AJ59" s="43">
        <v>54781.930404075538</v>
      </c>
      <c r="AK59" s="43">
        <v>56291.891485824599</v>
      </c>
      <c r="AL59" s="43">
        <v>59034.14006419474</v>
      </c>
      <c r="AM59" s="43">
        <v>60336.762547660219</v>
      </c>
      <c r="AN59" s="43">
        <v>58433.737571185309</v>
      </c>
      <c r="AO59" s="43">
        <v>61722.657067999608</v>
      </c>
      <c r="AP59" s="43">
        <v>61121.022388491496</v>
      </c>
      <c r="AQ59" s="43">
        <v>64653.692893753156</v>
      </c>
      <c r="AR59" s="43">
        <v>65938.599478865523</v>
      </c>
      <c r="AS59" s="43">
        <v>67572.644090477799</v>
      </c>
      <c r="AT59" s="43">
        <v>68844.439888866429</v>
      </c>
      <c r="AU59" s="43">
        <v>70619.264637318702</v>
      </c>
      <c r="AV59" s="43">
        <v>71415.300964999711</v>
      </c>
      <c r="AW59" s="43">
        <v>71448.033640741909</v>
      </c>
      <c r="AX59" s="43">
        <v>71317.611680365444</v>
      </c>
      <c r="AY59" s="43">
        <v>71636.339654546551</v>
      </c>
      <c r="AZ59" s="43">
        <v>72364.164940520423</v>
      </c>
      <c r="BA59" s="43">
        <v>72729.831094379726</v>
      </c>
      <c r="BB59" s="43">
        <v>70480.727987459832</v>
      </c>
      <c r="BC59" s="43">
        <v>70526.35235032397</v>
      </c>
      <c r="BD59" s="43">
        <v>70569.078909740943</v>
      </c>
      <c r="BE59" s="43">
        <v>72014.339570399199</v>
      </c>
      <c r="BF59" s="43">
        <v>71967.09499391503</v>
      </c>
      <c r="BG59" s="43">
        <v>73271.353804589948</v>
      </c>
      <c r="BH59" s="43">
        <v>73849.64023806437</v>
      </c>
      <c r="BI59" s="43">
        <v>73862.058317793577</v>
      </c>
      <c r="BJ59" s="43">
        <v>77052.783139840336</v>
      </c>
      <c r="BK59" s="43">
        <v>79057.576617151513</v>
      </c>
      <c r="BL59" s="43">
        <v>77330.420374281064</v>
      </c>
      <c r="BM59" s="43">
        <v>78550.01557674598</v>
      </c>
      <c r="BN59" s="43">
        <v>78280.792370200521</v>
      </c>
      <c r="BO59" s="43">
        <v>79300.377539482477</v>
      </c>
      <c r="BP59" s="43">
        <v>84473.648619102474</v>
      </c>
      <c r="BQ59" s="43">
        <v>85038.856916136458</v>
      </c>
      <c r="BR59" s="43">
        <v>85694.832314834071</v>
      </c>
      <c r="BS59" s="43">
        <v>86701.463298792383</v>
      </c>
      <c r="BT59" s="43">
        <v>87084.157034179327</v>
      </c>
      <c r="BU59" s="43">
        <v>87096.469192007018</v>
      </c>
      <c r="BV59" s="43">
        <v>87336.869322237704</v>
      </c>
      <c r="BW59" s="43">
        <v>89036.787249494402</v>
      </c>
      <c r="BX59" s="43">
        <v>89235.76502342461</v>
      </c>
      <c r="BY59" s="43">
        <v>89112.41465863293</v>
      </c>
      <c r="BZ59" s="43">
        <v>92001.030889734742</v>
      </c>
      <c r="CA59" s="43">
        <v>92823.98516812356</v>
      </c>
      <c r="CB59" s="43">
        <v>94911.198696198524</v>
      </c>
      <c r="CC59" s="43">
        <v>92655.583889346046</v>
      </c>
      <c r="CD59" s="43">
        <v>93387.414470685457</v>
      </c>
      <c r="CE59" s="43">
        <v>94311.266267564584</v>
      </c>
      <c r="CF59" s="43">
        <v>96065.61365127757</v>
      </c>
      <c r="CG59" s="43">
        <v>96868.179552567482</v>
      </c>
      <c r="CH59" s="43">
        <v>99970.6883411335</v>
      </c>
      <c r="CI59" s="43">
        <v>102143.89863464859</v>
      </c>
      <c r="CJ59" s="43">
        <v>102986.73384132363</v>
      </c>
      <c r="CK59" s="43">
        <v>103873.18199425921</v>
      </c>
      <c r="CL59" s="43">
        <v>104115.39616690495</v>
      </c>
      <c r="CM59" s="43">
        <v>105223.37593117294</v>
      </c>
      <c r="CN59" s="43">
        <v>106183.2920679449</v>
      </c>
      <c r="CO59" s="43">
        <v>109157.30970641969</v>
      </c>
      <c r="CP59" s="43">
        <v>110133.52132883098</v>
      </c>
      <c r="CQ59" s="43">
        <v>112697.26542386685</v>
      </c>
      <c r="CR59" s="43">
        <v>114456.85917704883</v>
      </c>
      <c r="CS59" s="43">
        <v>115438.38624675125</v>
      </c>
      <c r="CT59" s="43">
        <v>114636.22307468319</v>
      </c>
      <c r="CU59" s="43">
        <v>115780.45646126535</v>
      </c>
      <c r="CV59" s="43">
        <v>116798.62575181546</v>
      </c>
      <c r="CW59" s="43">
        <v>116718.37460353736</v>
      </c>
      <c r="CX59" s="43">
        <v>115290.87593457245</v>
      </c>
      <c r="CY59" s="43">
        <v>115816.73350059979</v>
      </c>
      <c r="CZ59" s="43">
        <v>116900.34417156516</v>
      </c>
      <c r="DA59" s="43">
        <v>116443.72988501663</v>
      </c>
      <c r="DB59" s="44">
        <v>117713.06556413938</v>
      </c>
      <c r="DC59" s="43">
        <v>119477.91572915741</v>
      </c>
      <c r="DD59" s="46">
        <v>120389.23542704701</v>
      </c>
      <c r="DE59" s="46">
        <v>121335.87773175302</v>
      </c>
    </row>
    <row r="60" spans="1:109" ht="17.25" customHeight="1">
      <c r="A60" s="37"/>
      <c r="B60" s="47"/>
      <c r="C60" s="52"/>
      <c r="D60" s="52"/>
      <c r="E60" s="52"/>
      <c r="F60" s="53"/>
      <c r="G60" s="52"/>
      <c r="H60" s="54"/>
      <c r="I60" s="52"/>
      <c r="J60" s="52"/>
      <c r="K60" s="52"/>
      <c r="L60" s="52"/>
      <c r="M60" s="53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5"/>
      <c r="AF60" s="55"/>
      <c r="AG60" s="76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3"/>
      <c r="DC60" s="52"/>
      <c r="DD60" s="55"/>
      <c r="DE60" s="55"/>
    </row>
    <row r="61" spans="1:109" ht="17.25" customHeight="1">
      <c r="A61" s="36"/>
      <c r="B61" s="42" t="s">
        <v>57</v>
      </c>
      <c r="C61" s="43">
        <v>471311.5679274908</v>
      </c>
      <c r="D61" s="43">
        <v>458405.79968156898</v>
      </c>
      <c r="E61" s="43">
        <v>471368.36615860113</v>
      </c>
      <c r="F61" s="44">
        <v>487597.2123353596</v>
      </c>
      <c r="G61" s="43">
        <v>490699.5337987378</v>
      </c>
      <c r="H61" s="45">
        <v>509422.0460164735</v>
      </c>
      <c r="I61" s="43">
        <v>496790.44643390819</v>
      </c>
      <c r="J61" s="43">
        <v>506831.09065121831</v>
      </c>
      <c r="K61" s="43">
        <v>536189.32489652047</v>
      </c>
      <c r="L61" s="43">
        <v>539946.71596931864</v>
      </c>
      <c r="M61" s="44">
        <v>536591.3487168093</v>
      </c>
      <c r="N61" s="43">
        <v>565086.1899789481</v>
      </c>
      <c r="O61" s="43">
        <v>553754.69138210919</v>
      </c>
      <c r="P61" s="43">
        <v>563618.70850807615</v>
      </c>
      <c r="Q61" s="43">
        <v>575394.00688601425</v>
      </c>
      <c r="R61" s="43">
        <v>605259.06121091812</v>
      </c>
      <c r="S61" s="43">
        <v>608440.06009224232</v>
      </c>
      <c r="T61" s="43">
        <v>637096.64951658109</v>
      </c>
      <c r="U61" s="43">
        <v>661145.88945898088</v>
      </c>
      <c r="V61" s="43">
        <v>633159.18726829987</v>
      </c>
      <c r="W61" s="43">
        <v>636947.78126271733</v>
      </c>
      <c r="X61" s="43">
        <v>655844.07052967488</v>
      </c>
      <c r="Y61" s="43">
        <v>662667.18795217026</v>
      </c>
      <c r="Z61" s="43">
        <v>664628.03592557285</v>
      </c>
      <c r="AA61" s="43">
        <v>695845.12316660327</v>
      </c>
      <c r="AB61" s="43">
        <v>714781.22866503743</v>
      </c>
      <c r="AC61" s="43">
        <v>729675.19286569417</v>
      </c>
      <c r="AD61" s="43">
        <v>737089.28856431844</v>
      </c>
      <c r="AE61" s="46">
        <v>740351.71166967158</v>
      </c>
      <c r="AF61" s="46">
        <v>780083.3295103102</v>
      </c>
      <c r="AG61" s="77">
        <v>758266.41427892959</v>
      </c>
      <c r="AH61" s="43">
        <v>788136.06321314129</v>
      </c>
      <c r="AI61" s="43">
        <v>784205.44569628616</v>
      </c>
      <c r="AJ61" s="43">
        <v>769965.96097749961</v>
      </c>
      <c r="AK61" s="43">
        <v>756096.52120624471</v>
      </c>
      <c r="AL61" s="43">
        <v>797078.898712961</v>
      </c>
      <c r="AM61" s="43">
        <v>810394.94968114293</v>
      </c>
      <c r="AN61" s="43">
        <v>828459.34888534085</v>
      </c>
      <c r="AO61" s="43">
        <v>819943.30276699422</v>
      </c>
      <c r="AP61" s="43">
        <v>803102.41851260676</v>
      </c>
      <c r="AQ61" s="43">
        <v>860616.11619385111</v>
      </c>
      <c r="AR61" s="43">
        <v>844613.98382920632</v>
      </c>
      <c r="AS61" s="43">
        <v>847548.11865086446</v>
      </c>
      <c r="AT61" s="43">
        <v>846906.62767194433</v>
      </c>
      <c r="AU61" s="43">
        <v>856623.22336508334</v>
      </c>
      <c r="AV61" s="43">
        <v>849664.16606785567</v>
      </c>
      <c r="AW61" s="43">
        <v>850875.33540781343</v>
      </c>
      <c r="AX61" s="43">
        <v>845763.63655023009</v>
      </c>
      <c r="AY61" s="43">
        <v>857777.29400556756</v>
      </c>
      <c r="AZ61" s="43">
        <v>873787.36227293161</v>
      </c>
      <c r="BA61" s="43">
        <v>878017.77051826671</v>
      </c>
      <c r="BB61" s="43">
        <v>860432.47357632231</v>
      </c>
      <c r="BC61" s="43">
        <v>860188.95408136863</v>
      </c>
      <c r="BD61" s="43">
        <v>848848.64170138247</v>
      </c>
      <c r="BE61" s="43">
        <v>894608.69760500453</v>
      </c>
      <c r="BF61" s="43">
        <v>915505.7386524789</v>
      </c>
      <c r="BG61" s="43">
        <v>937137.8134324369</v>
      </c>
      <c r="BH61" s="43">
        <v>958041.17727021279</v>
      </c>
      <c r="BI61" s="43">
        <v>958842.14554619312</v>
      </c>
      <c r="BJ61" s="43">
        <v>1070992.4571644114</v>
      </c>
      <c r="BK61" s="43">
        <v>1055271.1205802755</v>
      </c>
      <c r="BL61" s="43">
        <v>997219.36386759533</v>
      </c>
      <c r="BM61" s="43">
        <v>1035500.4015738897</v>
      </c>
      <c r="BN61" s="43">
        <v>1056066.0486184501</v>
      </c>
      <c r="BO61" s="43">
        <v>1077273.9333368349</v>
      </c>
      <c r="BP61" s="43">
        <v>1058366.3717395882</v>
      </c>
      <c r="BQ61" s="43">
        <v>1106725.2287103198</v>
      </c>
      <c r="BR61" s="43">
        <v>1122998.4580019945</v>
      </c>
      <c r="BS61" s="43">
        <v>1131601.8792578613</v>
      </c>
      <c r="BT61" s="43">
        <v>1099361.3938462641</v>
      </c>
      <c r="BU61" s="43">
        <v>1166032.9445716292</v>
      </c>
      <c r="BV61" s="43">
        <v>1094115.950659808</v>
      </c>
      <c r="BW61" s="43">
        <v>1160356.9789897006</v>
      </c>
      <c r="BX61" s="43">
        <v>1134584.9616875097</v>
      </c>
      <c r="BY61" s="43">
        <v>1112955.0925738942</v>
      </c>
      <c r="BZ61" s="43">
        <v>1198674.0723846038</v>
      </c>
      <c r="CA61" s="43">
        <v>1181223.9003155327</v>
      </c>
      <c r="CB61" s="43">
        <v>1211293.175415861</v>
      </c>
      <c r="CC61" s="43">
        <v>1221711.2032408915</v>
      </c>
      <c r="CD61" s="43">
        <v>1235903.3137058993</v>
      </c>
      <c r="CE61" s="43">
        <v>1274384.0037352208</v>
      </c>
      <c r="CF61" s="43">
        <v>1295912.2835075075</v>
      </c>
      <c r="CG61" s="43">
        <v>1274120.3794604437</v>
      </c>
      <c r="CH61" s="43">
        <v>1311993.3462399533</v>
      </c>
      <c r="CI61" s="43">
        <v>1302799.9339062085</v>
      </c>
      <c r="CJ61" s="43">
        <v>1336708.8400544485</v>
      </c>
      <c r="CK61" s="43">
        <v>1291958.9124593784</v>
      </c>
      <c r="CL61" s="43">
        <v>1315134.6475493363</v>
      </c>
      <c r="CM61" s="43">
        <v>1318305.6145090882</v>
      </c>
      <c r="CN61" s="43">
        <v>1292269.3594581685</v>
      </c>
      <c r="CO61" s="43">
        <v>1298120.7727984819</v>
      </c>
      <c r="CP61" s="43">
        <v>1328344.7383193797</v>
      </c>
      <c r="CQ61" s="43">
        <v>1295942.022379637</v>
      </c>
      <c r="CR61" s="43">
        <v>1339915.721147168</v>
      </c>
      <c r="CS61" s="43">
        <v>1328981.7561233544</v>
      </c>
      <c r="CT61" s="43">
        <v>1367299.7785182362</v>
      </c>
      <c r="CU61" s="43">
        <v>1346126.803456035</v>
      </c>
      <c r="CV61" s="43">
        <v>1401146.8867960759</v>
      </c>
      <c r="CW61" s="43">
        <v>1437709.1982464476</v>
      </c>
      <c r="CX61" s="43">
        <v>1425057.8552786382</v>
      </c>
      <c r="CY61" s="43">
        <v>1355225.293529425</v>
      </c>
      <c r="CZ61" s="43">
        <v>1347066.8456793358</v>
      </c>
      <c r="DA61" s="43">
        <v>1337575.1882112366</v>
      </c>
      <c r="DB61" s="44">
        <v>1290068.1048503355</v>
      </c>
      <c r="DC61" s="43">
        <v>1308970.5420305035</v>
      </c>
      <c r="DD61" s="46">
        <v>1312688.1238438613</v>
      </c>
      <c r="DE61" s="46">
        <v>1301376.0418920221</v>
      </c>
    </row>
    <row r="62" spans="1:109" ht="17.25" customHeight="1" thickBot="1">
      <c r="A62" s="41"/>
      <c r="B62" s="84"/>
      <c r="C62" s="85"/>
      <c r="D62" s="85"/>
      <c r="E62" s="85"/>
      <c r="F62" s="86"/>
      <c r="G62" s="85"/>
      <c r="H62" s="87"/>
      <c r="I62" s="85"/>
      <c r="J62" s="85"/>
      <c r="K62" s="85"/>
      <c r="L62" s="85"/>
      <c r="M62" s="86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8"/>
      <c r="AF62" s="88"/>
      <c r="AG62" s="89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6"/>
      <c r="DC62" s="85"/>
      <c r="DD62" s="88"/>
      <c r="DE62" s="88"/>
    </row>
    <row r="63" spans="1:109" ht="15.75" thickTop="1">
      <c r="A63" s="22" t="s">
        <v>58</v>
      </c>
      <c r="B63" s="16"/>
      <c r="C63" s="16"/>
      <c r="D63" s="16"/>
      <c r="E63" s="16"/>
      <c r="F63" s="16"/>
      <c r="G63" s="16"/>
      <c r="H63" s="16"/>
      <c r="I63" s="1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109" ht="18" hidden="1">
      <c r="A64" s="23" t="s">
        <v>59</v>
      </c>
      <c r="B64" s="24"/>
      <c r="C64" s="24"/>
      <c r="D64" s="24"/>
      <c r="E64" s="24"/>
      <c r="F64" s="24"/>
      <c r="G64" s="24"/>
      <c r="H64" s="24"/>
      <c r="I64" s="24"/>
    </row>
    <row r="65" spans="1:106" s="4" customFormat="1" ht="18">
      <c r="A65" s="25" t="s">
        <v>60</v>
      </c>
      <c r="B65" s="16"/>
      <c r="C65" s="16"/>
      <c r="D65" s="16"/>
      <c r="E65" s="16"/>
      <c r="F65" s="16"/>
      <c r="G65" s="16"/>
      <c r="H65" s="16"/>
      <c r="I65" s="16"/>
    </row>
    <row r="66" spans="1:106">
      <c r="A66" s="22" t="s">
        <v>61</v>
      </c>
      <c r="B66" s="16"/>
      <c r="C66" s="16"/>
      <c r="D66" s="16"/>
      <c r="E66" s="16"/>
      <c r="F66" s="16"/>
      <c r="G66" s="16"/>
      <c r="H66" s="16"/>
      <c r="I66" s="1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106" hidden="1">
      <c r="C67" s="26">
        <f>[2]Sheet1!$C$463/1000000</f>
        <v>471311.5679274908</v>
      </c>
      <c r="D67" s="26">
        <f>[3]Sheet1!$C$434/1000000</f>
        <v>458405.79968156898</v>
      </c>
      <c r="E67" s="26">
        <f>[4]Sheet1!$C$434/1000000</f>
        <v>471368.36615860107</v>
      </c>
      <c r="F67" s="26">
        <f>[5]Sheet1!$C$434/1000000</f>
        <v>487597.2123353596</v>
      </c>
      <c r="G67" s="26">
        <f>[6]Sheet1!$C$434/1000000</f>
        <v>490699.53379873774</v>
      </c>
      <c r="H67" s="26">
        <f>[7]Sheet1!$C$434/1000000</f>
        <v>509422.04600647342</v>
      </c>
      <c r="I67" s="26">
        <f>[8]Sheet1!$C$434/1000000</f>
        <v>496790.44643390825</v>
      </c>
      <c r="J67" s="26">
        <f>[9]Sheet1!$C$434/1000000</f>
        <v>506831.09065121826</v>
      </c>
      <c r="K67" s="26">
        <f>[10]Sheet1!$C$434/1000000</f>
        <v>536189.32489552046</v>
      </c>
      <c r="L67" s="26">
        <f>[11]Sheet1!$C$434/1000000</f>
        <v>539946.71596831852</v>
      </c>
      <c r="M67" s="26">
        <f>[12]Sheet1!$C$434/1000000</f>
        <v>536591.3487168093</v>
      </c>
      <c r="N67" s="26">
        <f>[13]Sheet1!$C$434/1000000</f>
        <v>565086.18997894798</v>
      </c>
      <c r="O67" s="26">
        <f>[14]Sheet1!$C$434/1000000</f>
        <v>553754.69138210919</v>
      </c>
      <c r="P67" s="26">
        <f>[15]Sheet1!$C$434/1000000</f>
        <v>563618.70850807615</v>
      </c>
      <c r="Q67" s="26">
        <f>[16]Sheet1!$C$434/1000000</f>
        <v>575394.00688601425</v>
      </c>
      <c r="R67" s="26">
        <f>[17]Sheet1!$C$434/1000000</f>
        <v>605259.06121091812</v>
      </c>
      <c r="S67" s="26">
        <f>[18]Sheet1!$C$434/1000000</f>
        <v>608440.06009224232</v>
      </c>
      <c r="T67" s="26">
        <f>[19]Sheet1!$C$434/1000000</f>
        <v>637096.64951658109</v>
      </c>
      <c r="U67" s="26">
        <f>[20]Sheet1!$C$434/1000000</f>
        <v>661145.88945898088</v>
      </c>
      <c r="V67" s="26">
        <f>[21]Sheet1!$C$434/1000000</f>
        <v>633159.18726829975</v>
      </c>
      <c r="W67" s="26">
        <f>[22]Sheet1!$C$434/1000000</f>
        <v>636947.78126271733</v>
      </c>
      <c r="X67" s="26">
        <f>[23]Sheet1!$C$434/1000000</f>
        <v>655844.07052967488</v>
      </c>
      <c r="Y67" s="26">
        <f>[24]Sheet1!$C$434/1000000</f>
        <v>662667.18795217038</v>
      </c>
      <c r="Z67" s="26">
        <f>[25]Sheet1!$C$434/1000000</f>
        <v>664628.03592557285</v>
      </c>
      <c r="AA67" s="26">
        <f>[26]Sheet1!$C$434/1000000</f>
        <v>695845.12316660339</v>
      </c>
      <c r="AB67" s="26">
        <f>[27]Sheet1!$C$434/1000000</f>
        <v>714781.22866503731</v>
      </c>
      <c r="AC67" s="26">
        <f>[28]Sheet1!$C$434/1000000</f>
        <v>729675.19286569406</v>
      </c>
      <c r="AD67" s="26">
        <f>[29]Sheet1!$C$434/1000000</f>
        <v>737089.28856431856</v>
      </c>
      <c r="AE67" s="26">
        <f>[30]Sheet1!$C$434/1000000</f>
        <v>740351.71166967147</v>
      </c>
      <c r="AF67" s="26">
        <f>[31]Sheet1!$C$434/1000000</f>
        <v>780083.3295103102</v>
      </c>
      <c r="AG67" s="26">
        <f>[32]Sheet1!$C$434/1000000</f>
        <v>758266.41427892959</v>
      </c>
      <c r="AH67" s="26">
        <f>[33]Sheet1!$C$434/1000000</f>
        <v>788136.06321314152</v>
      </c>
      <c r="AI67" s="26">
        <f>[34]Sheet1!$C$434/1000000</f>
        <v>784205.44569628581</v>
      </c>
    </row>
    <row r="68" spans="1:106" hidden="1">
      <c r="C68" s="26">
        <f t="shared" ref="C68:BN68" si="2">C61-C28</f>
        <v>3.2648677006363869E-7</v>
      </c>
      <c r="D68" s="26">
        <f t="shared" si="2"/>
        <v>7.0374691858887672E-5</v>
      </c>
      <c r="E68" s="26">
        <f t="shared" si="2"/>
        <v>-1.6628880985081196E-5</v>
      </c>
      <c r="F68" s="26">
        <f t="shared" si="2"/>
        <v>6.1962055042386055E-7</v>
      </c>
      <c r="G68" s="26">
        <f t="shared" si="2"/>
        <v>4.8674759455025196E-5</v>
      </c>
      <c r="H68" s="26">
        <f t="shared" si="2"/>
        <v>9.643088560551405E-6</v>
      </c>
      <c r="I68" s="26">
        <f t="shared" si="2"/>
        <v>-1.0558869689702988E-7</v>
      </c>
      <c r="J68" s="26">
        <f t="shared" si="2"/>
        <v>-2.2968742996454239E-7</v>
      </c>
      <c r="K68" s="26">
        <f t="shared" si="2"/>
        <v>7.6717697083950043E-7</v>
      </c>
      <c r="L68" s="26">
        <f t="shared" si="2"/>
        <v>-5.1886308938264847E-7</v>
      </c>
      <c r="M68" s="26">
        <f t="shared" si="2"/>
        <v>-2.3026135750114918E-5</v>
      </c>
      <c r="N68" s="26">
        <f t="shared" si="2"/>
        <v>-3.5408383700996637E-4</v>
      </c>
      <c r="O68" s="26">
        <f t="shared" si="2"/>
        <v>-5.1169190555810928E-6</v>
      </c>
      <c r="P68" s="26">
        <f t="shared" si="2"/>
        <v>-6.2307692132890224E-5</v>
      </c>
      <c r="Q68" s="26">
        <f t="shared" si="2"/>
        <v>-1.3825111091136932E-4</v>
      </c>
      <c r="R68" s="26">
        <f t="shared" si="2"/>
        <v>-2.8288224712014198E-5</v>
      </c>
      <c r="S68" s="26">
        <f t="shared" si="2"/>
        <v>-5.0530652515590191E-5</v>
      </c>
      <c r="T68" s="26">
        <f t="shared" si="2"/>
        <v>4.1076913475990295E-5</v>
      </c>
      <c r="U68" s="26">
        <f t="shared" si="2"/>
        <v>-1.3550627045333385E-5</v>
      </c>
      <c r="V68" s="26">
        <f t="shared" si="2"/>
        <v>-7.4590672738850117E-5</v>
      </c>
      <c r="W68" s="26">
        <f t="shared" si="2"/>
        <v>-6.788596510887146E-5</v>
      </c>
      <c r="X68" s="26">
        <f t="shared" si="2"/>
        <v>-6.5941829234361649E-5</v>
      </c>
      <c r="Y68" s="26">
        <f t="shared" si="2"/>
        <v>-6.6578853875398636E-5</v>
      </c>
      <c r="Z68" s="26">
        <f t="shared" si="2"/>
        <v>-3.3760443329811096E-8</v>
      </c>
      <c r="AA68" s="26">
        <f t="shared" si="2"/>
        <v>6.206100806593895E-7</v>
      </c>
      <c r="AB68" s="26">
        <f t="shared" si="2"/>
        <v>-5.2418326959013939E-6</v>
      </c>
      <c r="AC68" s="26">
        <f t="shared" si="2"/>
        <v>-1.1103693395853043E-6</v>
      </c>
      <c r="AD68" s="26">
        <f t="shared" si="2"/>
        <v>-6.0594175010919571E-7</v>
      </c>
      <c r="AE68" s="26">
        <f t="shared" si="2"/>
        <v>-5.2724499255418777E-7</v>
      </c>
      <c r="AF68" s="26">
        <f t="shared" si="2"/>
        <v>-1.4184042811393738E-6</v>
      </c>
      <c r="AG68" s="26">
        <f t="shared" si="2"/>
        <v>-7.5576826930046082E-7</v>
      </c>
      <c r="AH68" s="26">
        <f t="shared" si="2"/>
        <v>-2.2533349692821503E-6</v>
      </c>
      <c r="AI68" s="26">
        <f t="shared" si="2"/>
        <v>-1.841341145336628E-6</v>
      </c>
      <c r="AJ68" s="26">
        <f t="shared" si="2"/>
        <v>-1.0981457307934761E-6</v>
      </c>
      <c r="AK68" s="26">
        <f t="shared" si="2"/>
        <v>-1.6111880540847778E-6</v>
      </c>
      <c r="AL68" s="26">
        <f t="shared" si="2"/>
        <v>-2.8299400582909584E-6</v>
      </c>
      <c r="AM68" s="26">
        <f t="shared" si="2"/>
        <v>-8.3458144217729568E-7</v>
      </c>
      <c r="AN68" s="26">
        <f t="shared" si="2"/>
        <v>-2.5278422981500626E-6</v>
      </c>
      <c r="AO68" s="26">
        <f t="shared" si="2"/>
        <v>-1.271604560315609E-6</v>
      </c>
      <c r="AP68" s="26">
        <f t="shared" si="2"/>
        <v>-4.2984029278159142E-6</v>
      </c>
      <c r="AQ68" s="26">
        <f t="shared" si="2"/>
        <v>-2.8738286346197128E-6</v>
      </c>
      <c r="AR68" s="26">
        <f t="shared" si="2"/>
        <v>-1.884065568447113E-6</v>
      </c>
      <c r="AS68" s="26">
        <f t="shared" si="2"/>
        <v>-5.4610427469015121E-7</v>
      </c>
      <c r="AT68" s="26">
        <f t="shared" si="2"/>
        <v>-6.3015613704919815E-7</v>
      </c>
      <c r="AU68" s="26">
        <f t="shared" si="2"/>
        <v>4.1036400943994522E-7</v>
      </c>
      <c r="AV68" s="26">
        <f t="shared" si="2"/>
        <v>-3.4307246096432209E-5</v>
      </c>
      <c r="AW68" s="26">
        <f t="shared" si="2"/>
        <v>-1.3932585716247559E-6</v>
      </c>
      <c r="AX68" s="26">
        <f t="shared" si="2"/>
        <v>1.2400560081005096E-6</v>
      </c>
      <c r="AY68" s="26">
        <f t="shared" si="2"/>
        <v>-2.3397151380777359E-6</v>
      </c>
      <c r="AZ68" s="26">
        <f t="shared" si="2"/>
        <v>-8.7625812739133835E-7</v>
      </c>
      <c r="BA68" s="26">
        <f t="shared" si="2"/>
        <v>-9.64384526014328E-7</v>
      </c>
      <c r="BB68" s="26">
        <f t="shared" si="2"/>
        <v>7.9267192631959915E-7</v>
      </c>
      <c r="BC68" s="26">
        <f t="shared" si="2"/>
        <v>-2.059456892311573E-5</v>
      </c>
      <c r="BD68" s="26">
        <f t="shared" si="2"/>
        <v>-1.5756813809275627E-6</v>
      </c>
      <c r="BE68" s="26">
        <f t="shared" si="2"/>
        <v>-7.4889976531267166E-7</v>
      </c>
      <c r="BF68" s="26">
        <f t="shared" si="2"/>
        <v>-6.4400956034660339E-7</v>
      </c>
      <c r="BG68" s="26">
        <f t="shared" si="2"/>
        <v>-5.4878182709217072E-7</v>
      </c>
      <c r="BH68" s="26">
        <f t="shared" si="2"/>
        <v>1.4562392607331276E-6</v>
      </c>
      <c r="BI68" s="26">
        <f t="shared" si="2"/>
        <v>-1.3735843822360039E-6</v>
      </c>
      <c r="BJ68" s="26">
        <f t="shared" si="2"/>
        <v>6.4726918935775757E-8</v>
      </c>
      <c r="BK68" s="26">
        <f t="shared" si="2"/>
        <v>-2.0030653104186058E-5</v>
      </c>
      <c r="BL68" s="26">
        <f t="shared" si="2"/>
        <v>-2.1148822270333767E-5</v>
      </c>
      <c r="BM68" s="26">
        <f t="shared" si="2"/>
        <v>-2.0408886484801769E-5</v>
      </c>
      <c r="BN68" s="26">
        <f t="shared" si="2"/>
        <v>-1.9902829080820084E-5</v>
      </c>
      <c r="BO68" s="26">
        <f t="shared" ref="BO68:CX68" si="3">BO61-BO28</f>
        <v>-2.06709373742342E-5</v>
      </c>
      <c r="BP68" s="26">
        <f t="shared" si="3"/>
        <v>-2.3350352421402931E-5</v>
      </c>
      <c r="BQ68" s="26">
        <f t="shared" si="3"/>
        <v>-2.1002953872084618E-5</v>
      </c>
      <c r="BR68" s="26">
        <f t="shared" si="3"/>
        <v>-2.1791085600852966E-5</v>
      </c>
      <c r="BS68" s="26">
        <f t="shared" si="3"/>
        <v>-2.2942200303077698E-5</v>
      </c>
      <c r="BT68" s="26">
        <f t="shared" si="3"/>
        <v>-2.0303530618548393E-5</v>
      </c>
      <c r="BU68" s="26">
        <f t="shared" si="3"/>
        <v>-2.3498665541410446E-5</v>
      </c>
      <c r="BV68" s="26">
        <f t="shared" si="3"/>
        <v>-1.9518425688147545E-5</v>
      </c>
      <c r="BW68" s="26">
        <f t="shared" si="3"/>
        <v>-5.4663047194480896E-5</v>
      </c>
      <c r="BX68" s="26">
        <f t="shared" si="3"/>
        <v>-2.3049302399158478E-5</v>
      </c>
      <c r="BY68" s="26">
        <f t="shared" si="3"/>
        <v>-2.0994571968913078E-5</v>
      </c>
      <c r="BZ68" s="26">
        <f t="shared" si="3"/>
        <v>-2.1663960069417953E-5</v>
      </c>
      <c r="CA68" s="26">
        <f t="shared" si="3"/>
        <v>-2.3233471438288689E-5</v>
      </c>
      <c r="CB68" s="26">
        <f t="shared" si="3"/>
        <v>-2.2876542061567307E-5</v>
      </c>
      <c r="CC68" s="26">
        <f t="shared" si="3"/>
        <v>-2.1460233256220818E-5</v>
      </c>
      <c r="CD68" s="26">
        <f t="shared" si="3"/>
        <v>-2.0967796444892883E-5</v>
      </c>
      <c r="CE68" s="26">
        <f t="shared" si="3"/>
        <v>-2.0710751414299011E-5</v>
      </c>
      <c r="CF68" s="26">
        <f t="shared" si="3"/>
        <v>-2.2827647626399994E-5</v>
      </c>
      <c r="CG68" s="26">
        <f t="shared" si="3"/>
        <v>-2.1233456209301949E-5</v>
      </c>
      <c r="CH68" s="26">
        <f t="shared" si="3"/>
        <v>-2.2481661289930344E-5</v>
      </c>
      <c r="CI68" s="26">
        <f t="shared" si="3"/>
        <v>3.2549723982810974E-7</v>
      </c>
      <c r="CJ68" s="26">
        <f t="shared" si="3"/>
        <v>-3.3751130104064941E-6</v>
      </c>
      <c r="CK68" s="26">
        <f t="shared" si="3"/>
        <v>-1.3874378055334091E-6</v>
      </c>
      <c r="CL68" s="26">
        <f t="shared" si="3"/>
        <v>-1.7383135855197906E-6</v>
      </c>
      <c r="CM68" s="26">
        <f t="shared" si="3"/>
        <v>-2.7026981115341187E-6</v>
      </c>
      <c r="CN68" s="26">
        <f t="shared" si="3"/>
        <v>-1.7329584807157516E-6</v>
      </c>
      <c r="CO68" s="26">
        <f t="shared" si="3"/>
        <v>-1.2656673789024353E-6</v>
      </c>
      <c r="CP68" s="26">
        <f t="shared" si="3"/>
        <v>4.0745362639427185E-8</v>
      </c>
      <c r="CQ68" s="26">
        <f t="shared" si="3"/>
        <v>1.51083804666996E-6</v>
      </c>
      <c r="CR68" s="26">
        <f t="shared" si="3"/>
        <v>1.5250407159328461E-7</v>
      </c>
      <c r="CS68" s="26">
        <f t="shared" si="3"/>
        <v>-2.0796433091163635E-6</v>
      </c>
      <c r="CT68" s="26">
        <f t="shared" si="3"/>
        <v>-1.8812716007232666E-6</v>
      </c>
      <c r="CU68" s="26">
        <f t="shared" si="3"/>
        <v>-1.0416842997074127E-6</v>
      </c>
      <c r="CV68" s="26">
        <f t="shared" si="3"/>
        <v>-7.8650191426277161E-7</v>
      </c>
      <c r="CW68" s="26">
        <f t="shared" si="3"/>
        <v>-7.6438300311565399E-7</v>
      </c>
      <c r="CX68" s="26">
        <f t="shared" si="3"/>
        <v>-1.3222452253103256E-6</v>
      </c>
      <c r="CY68" s="26"/>
      <c r="CZ68" s="26"/>
      <c r="DA68" s="26"/>
      <c r="DB68" s="26"/>
    </row>
    <row r="70" spans="1:106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1:106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106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106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106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106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106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106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106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106"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1:106"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</row>
    <row r="81" spans="3:22"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</row>
    <row r="82" spans="3:22"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</row>
    <row r="83" spans="3:22"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</row>
    <row r="84" spans="3:22"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3:22"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86" spans="3:22"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</row>
    <row r="87" spans="3:22"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3:22"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</row>
    <row r="89" spans="3:22"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spans="3:22"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</row>
    <row r="91" spans="3:22"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3:22"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</row>
    <row r="93" spans="3:22"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3:22"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</row>
    <row r="95" spans="3:22"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spans="3:22"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3:22"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3:22"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3:22"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3:22"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3:22"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3:22"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3:22"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3:22"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3:22"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3:22"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3:22"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3:22"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3:22"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3:22"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3:22"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3:22"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3:22"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3:22"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3:22"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3:22"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3:22"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3:22"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3:22"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3:22"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</row>
    <row r="121" spans="3:22"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3:22"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3:22"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3:22"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3:22"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3:22"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3:22"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3:22"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3:22"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spans="3:22"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</row>
    <row r="131" spans="3:22"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spans="3:22"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</row>
    <row r="133" spans="3:22"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</sheetData>
  <mergeCells count="7">
    <mergeCell ref="BO3:BP3"/>
    <mergeCell ref="AN3:AO3"/>
    <mergeCell ref="AQ3:AR3"/>
    <mergeCell ref="AT3:AU3"/>
    <mergeCell ref="AZ3:BA3"/>
    <mergeCell ref="BB3:BC3"/>
    <mergeCell ref="BI3:BJ3"/>
  </mergeCells>
  <printOptions horizontalCentered="1" verticalCentered="1"/>
  <pageMargins left="0" right="0" top="0" bottom="0" header="0" footer="0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2014-06-06T09:31:34Z</cp:lastPrinted>
  <dcterms:created xsi:type="dcterms:W3CDTF">2014-06-02T12:57:16Z</dcterms:created>
  <dcterms:modified xsi:type="dcterms:W3CDTF">2014-06-10T09:23:47Z</dcterms:modified>
</cp:coreProperties>
</file>