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0">'11'!$A$1:$CD$48</definedName>
  </definedNames>
  <calcPr fullCalcOnLoad="1"/>
</workbook>
</file>

<file path=xl/sharedStrings.xml><?xml version="1.0" encoding="utf-8"?>
<sst xmlns="http://schemas.openxmlformats.org/spreadsheetml/2006/main" count="29" uniqueCount="29">
  <si>
    <t xml:space="preserve">Net Foreign Assets </t>
  </si>
  <si>
    <t xml:space="preserve">   Claims on Nonresidents </t>
  </si>
  <si>
    <t xml:space="preserve">   less: Liabilities to Nonresidents</t>
  </si>
  <si>
    <t>Claims on Other Depository Corporations</t>
  </si>
  <si>
    <t xml:space="preserve">    Claims on central government</t>
  </si>
  <si>
    <t xml:space="preserve">     less: Liabilities to central government </t>
  </si>
  <si>
    <t>Claims on Other Sectors</t>
  </si>
  <si>
    <t xml:space="preserve">    Liabilities to Other Depository Corporations</t>
  </si>
  <si>
    <t xml:space="preserve">       Reserve Deposits</t>
  </si>
  <si>
    <t xml:space="preserve">       Other Liabilities</t>
  </si>
  <si>
    <t xml:space="preserve">    Deposits included in Broad Money</t>
  </si>
  <si>
    <t xml:space="preserve">Deposits Excluded from Broad Money </t>
  </si>
  <si>
    <t>Securities Other than Shares, Excluded from Broad Money</t>
  </si>
  <si>
    <t>Loans</t>
  </si>
  <si>
    <t>Financial Derivatives</t>
  </si>
  <si>
    <t>Trade Credit and Advances</t>
  </si>
  <si>
    <t>Shares and Other Equity</t>
  </si>
  <si>
    <t>Other Items (net)</t>
  </si>
  <si>
    <t>Net Claims on Budgetary Central Government</t>
  </si>
  <si>
    <t>(Rs million)</t>
  </si>
  <si>
    <t>Securities other than Shares, Included in Broad Money</t>
  </si>
  <si>
    <t>Source: Statistics Division.</t>
  </si>
  <si>
    <r>
      <t>2</t>
    </r>
    <r>
      <rPr>
        <i/>
        <sz val="9"/>
        <color indexed="8"/>
        <rFont val="Arial"/>
        <family val="2"/>
      </rPr>
      <t xml:space="preserve"> Data in this table are final.</t>
    </r>
  </si>
  <si>
    <r>
      <t xml:space="preserve">1 </t>
    </r>
    <r>
      <rPr>
        <i/>
        <sz val="9"/>
        <color indexed="8"/>
        <rFont val="Arial"/>
        <family val="2"/>
      </rPr>
      <t>The Central Bank Survey(CBS) is derived from the sectoral balance sheet of the Bank of Mauritius. The CBS contains data on all components of the monetary base, which comprises the  central bank liabilities underlying</t>
    </r>
  </si>
  <si>
    <t xml:space="preserve">  the monetary aggregates of the economy. The monetary base comprises all bank notes and coins in circulation and deposits of banks, non-bank deposit taking institutions and other non-depository corporations with the Bank of Mauritius.</t>
  </si>
  <si>
    <t xml:space="preserve">Monetary Base </t>
  </si>
  <si>
    <t xml:space="preserve">    Currency in circulation</t>
  </si>
  <si>
    <t>Figures may not add up to totals due to rounding.</t>
  </si>
  <si>
    <r>
      <t xml:space="preserve">Table 11: Central Bank Survey </t>
    </r>
    <r>
      <rPr>
        <b/>
        <vertAlign val="superscript"/>
        <sz val="12"/>
        <rFont val="Arial"/>
        <family val="2"/>
      </rPr>
      <t xml:space="preserve">1 2 </t>
    </r>
    <r>
      <rPr>
        <b/>
        <sz val="12"/>
        <rFont val="Arial"/>
        <family val="2"/>
      </rPr>
      <t>: February 2011 - February 2012</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</si>
</sst>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00000"/>
    <numFmt numFmtId="177" formatCode="0.0000"/>
  </numFmts>
  <fonts count="50">
    <font>
      <sz val="10"/>
      <name val="Arial"/>
      <family val="0"/>
    </font>
    <font>
      <sz val="10"/>
      <color indexed="23"/>
      <name val="Arial"/>
      <family val="2"/>
    </font>
    <font>
      <b/>
      <sz val="10"/>
      <color indexed="23"/>
      <name val="Arial"/>
      <family val="2"/>
    </font>
    <font>
      <i/>
      <sz val="10"/>
      <color indexed="22"/>
      <name val="Arial Narrow"/>
      <family val="2"/>
    </font>
    <font>
      <b/>
      <sz val="12"/>
      <name val="Arial"/>
      <family val="2"/>
    </font>
    <font>
      <sz val="12"/>
      <name val="Arial"/>
      <family val="2"/>
    </font>
    <font>
      <b/>
      <sz val="10"/>
      <name val="Arial"/>
      <family val="2"/>
    </font>
    <font>
      <i/>
      <sz val="9"/>
      <name val="Arial"/>
      <family val="2"/>
    </font>
    <font>
      <i/>
      <sz val="9"/>
      <color indexed="8"/>
      <name val="Arial"/>
      <family val="2"/>
    </font>
    <font>
      <b/>
      <vertAlign val="superscript"/>
      <sz val="12"/>
      <name val="Arial"/>
      <family val="2"/>
    </font>
    <font>
      <i/>
      <vertAlign val="superscript"/>
      <sz val="9"/>
      <color indexed="8"/>
      <name val="Arial"/>
      <family val="2"/>
    </font>
    <font>
      <u val="single"/>
      <sz val="10"/>
      <color indexed="12"/>
      <name val="Arial"/>
      <family val="2"/>
    </font>
    <font>
      <u val="single"/>
      <sz val="10"/>
      <color indexed="36"/>
      <name val="Arial"/>
      <family val="2"/>
    </font>
    <font>
      <i/>
      <sz val="10"/>
      <color indexed="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
      <left style="thick">
        <color indexed="22"/>
      </left>
      <right style="thick">
        <color indexed="22"/>
      </right>
      <top style="thick">
        <color indexed="22"/>
      </top>
      <bottom>
        <color indexed="63"/>
      </bottom>
    </border>
    <border>
      <left style="thick">
        <color indexed="22"/>
      </left>
      <right style="thick">
        <color indexed="22"/>
      </right>
      <top style="thick">
        <color indexed="22"/>
      </top>
      <bottom style="thick">
        <color indexed="22"/>
      </bottom>
    </border>
    <border>
      <left style="thick">
        <color indexed="22"/>
      </left>
      <right style="medium">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medium">
        <color indexed="22"/>
      </left>
      <right style="thick">
        <color indexed="22"/>
      </right>
      <top>
        <color indexed="63"/>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style="medium">
        <color indexed="22"/>
      </left>
      <right style="thick">
        <color indexed="22"/>
      </right>
      <top>
        <color indexed="63"/>
      </top>
      <bottom style="thick">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1" fillId="32" borderId="0" xfId="0" applyFont="1" applyFill="1" applyAlignment="1">
      <alignment/>
    </xf>
    <xf numFmtId="0" fontId="7" fillId="32" borderId="10" xfId="0" applyFont="1" applyFill="1" applyBorder="1" applyAlignment="1">
      <alignment horizontal="right"/>
    </xf>
    <xf numFmtId="0" fontId="4" fillId="32" borderId="0" xfId="57" applyFont="1" applyFill="1" applyBorder="1" applyAlignment="1">
      <alignment/>
      <protection/>
    </xf>
    <xf numFmtId="0" fontId="5" fillId="32" borderId="0" xfId="57" applyFont="1" applyFill="1" applyBorder="1">
      <alignment/>
      <protection/>
    </xf>
    <xf numFmtId="0" fontId="0" fillId="32" borderId="0" xfId="0" applyFont="1" applyFill="1" applyAlignment="1">
      <alignment/>
    </xf>
    <xf numFmtId="0" fontId="4" fillId="33" borderId="0" xfId="57" applyFont="1" applyFill="1" applyBorder="1" applyAlignment="1">
      <alignment/>
      <protection/>
    </xf>
    <xf numFmtId="172" fontId="5" fillId="33" borderId="0" xfId="57" applyNumberFormat="1" applyFont="1" applyFill="1" applyBorder="1">
      <alignment/>
      <protection/>
    </xf>
    <xf numFmtId="0" fontId="0" fillId="33" borderId="0" xfId="0" applyFont="1" applyFill="1" applyBorder="1" applyAlignment="1">
      <alignment/>
    </xf>
    <xf numFmtId="172" fontId="0" fillId="32" borderId="0" xfId="0" applyNumberFormat="1" applyFont="1" applyFill="1" applyAlignment="1">
      <alignment/>
    </xf>
    <xf numFmtId="0" fontId="7" fillId="32" borderId="10" xfId="0" applyFont="1" applyFill="1" applyBorder="1" applyAlignment="1">
      <alignment/>
    </xf>
    <xf numFmtId="0" fontId="0" fillId="32" borderId="11" xfId="0" applyFont="1" applyFill="1" applyBorder="1" applyAlignment="1">
      <alignment/>
    </xf>
    <xf numFmtId="0" fontId="1" fillId="32" borderId="11" xfId="0" applyFont="1" applyFill="1" applyBorder="1" applyAlignment="1">
      <alignment/>
    </xf>
    <xf numFmtId="172" fontId="6" fillId="32" borderId="11" xfId="0" applyNumberFormat="1" applyFont="1" applyFill="1" applyBorder="1" applyAlignment="1">
      <alignment/>
    </xf>
    <xf numFmtId="172" fontId="14" fillId="32" borderId="11" xfId="0" applyNumberFormat="1" applyFont="1" applyFill="1" applyBorder="1" applyAlignment="1">
      <alignment horizontal="right"/>
    </xf>
    <xf numFmtId="172" fontId="14" fillId="32" borderId="11" xfId="0" applyNumberFormat="1" applyFont="1" applyFill="1" applyBorder="1" applyAlignment="1">
      <alignment/>
    </xf>
    <xf numFmtId="172" fontId="0" fillId="32" borderId="11" xfId="0" applyNumberFormat="1" applyFont="1" applyFill="1" applyBorder="1" applyAlignment="1">
      <alignment/>
    </xf>
    <xf numFmtId="172" fontId="15" fillId="32" borderId="11" xfId="0" applyNumberFormat="1" applyFont="1" applyFill="1" applyBorder="1" applyAlignment="1">
      <alignment horizontal="right"/>
    </xf>
    <xf numFmtId="172" fontId="15" fillId="32" borderId="11" xfId="0" applyNumberFormat="1" applyFont="1" applyFill="1" applyBorder="1" applyAlignment="1">
      <alignment/>
    </xf>
    <xf numFmtId="172" fontId="0" fillId="32" borderId="11" xfId="0" applyNumberFormat="1" applyFont="1" applyFill="1" applyBorder="1" applyAlignment="1">
      <alignment/>
    </xf>
    <xf numFmtId="0" fontId="6" fillId="32" borderId="11" xfId="0" applyFont="1" applyFill="1" applyBorder="1" applyAlignment="1">
      <alignment/>
    </xf>
    <xf numFmtId="0" fontId="2" fillId="32" borderId="0" xfId="0" applyFont="1" applyFill="1" applyAlignment="1">
      <alignment/>
    </xf>
    <xf numFmtId="0" fontId="0" fillId="32" borderId="12" xfId="0" applyFont="1" applyFill="1" applyBorder="1" applyAlignment="1">
      <alignment/>
    </xf>
    <xf numFmtId="0" fontId="1" fillId="32" borderId="12" xfId="0" applyFont="1" applyFill="1" applyBorder="1" applyAlignment="1">
      <alignment/>
    </xf>
    <xf numFmtId="172" fontId="3" fillId="32" borderId="0" xfId="0" applyNumberFormat="1" applyFont="1" applyFill="1" applyAlignment="1">
      <alignment/>
    </xf>
    <xf numFmtId="172" fontId="1" fillId="32" borderId="0" xfId="0" applyNumberFormat="1" applyFont="1" applyFill="1" applyAlignment="1">
      <alignment/>
    </xf>
    <xf numFmtId="0" fontId="10" fillId="32" borderId="0" xfId="0" applyFont="1" applyFill="1" applyBorder="1" applyAlignment="1">
      <alignment/>
    </xf>
    <xf numFmtId="0" fontId="8" fillId="32" borderId="0" xfId="0" applyFont="1" applyFill="1" applyBorder="1" applyAlignment="1">
      <alignment/>
    </xf>
    <xf numFmtId="0" fontId="7" fillId="32" borderId="0" xfId="0" applyFont="1" applyFill="1" applyBorder="1" applyAlignment="1">
      <alignment/>
    </xf>
    <xf numFmtId="0" fontId="13" fillId="32" borderId="0" xfId="0" applyFont="1" applyFill="1" applyAlignment="1">
      <alignment/>
    </xf>
    <xf numFmtId="175" fontId="1" fillId="32" borderId="0" xfId="0" applyNumberFormat="1" applyFont="1" applyFill="1" applyAlignment="1">
      <alignment/>
    </xf>
    <xf numFmtId="0" fontId="6" fillId="34" borderId="13" xfId="0" applyFont="1" applyFill="1" applyBorder="1" applyAlignment="1">
      <alignment horizontal="center"/>
    </xf>
    <xf numFmtId="17" fontId="6" fillId="34" borderId="14" xfId="0" applyNumberFormat="1" applyFont="1" applyFill="1" applyBorder="1" applyAlignment="1">
      <alignment horizontal="center"/>
    </xf>
    <xf numFmtId="0" fontId="0" fillId="34" borderId="11" xfId="0" applyFont="1" applyFill="1" applyBorder="1" applyAlignment="1">
      <alignment horizontal="center"/>
    </xf>
    <xf numFmtId="0" fontId="6" fillId="34" borderId="11"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xf>
    <xf numFmtId="172" fontId="0" fillId="34" borderId="11" xfId="0" applyNumberFormat="1" applyFont="1" applyFill="1" applyBorder="1" applyAlignment="1">
      <alignment/>
    </xf>
    <xf numFmtId="0" fontId="0" fillId="34" borderId="12" xfId="0" applyFont="1" applyFill="1" applyBorder="1" applyAlignment="1">
      <alignment/>
    </xf>
    <xf numFmtId="17" fontId="6" fillId="34" borderId="15" xfId="0" applyNumberFormat="1" applyFont="1" applyFill="1" applyBorder="1" applyAlignment="1">
      <alignment horizontal="center"/>
    </xf>
    <xf numFmtId="17" fontId="6" fillId="34" borderId="16" xfId="0" applyNumberFormat="1" applyFont="1" applyFill="1" applyBorder="1" applyAlignment="1">
      <alignment horizontal="center"/>
    </xf>
    <xf numFmtId="17" fontId="6" fillId="34" borderId="17" xfId="0" applyNumberFormat="1"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0" fontId="1" fillId="32" borderId="20" xfId="0" applyFont="1" applyFill="1" applyBorder="1" applyAlignment="1">
      <alignment/>
    </xf>
    <xf numFmtId="172" fontId="6" fillId="32" borderId="21" xfId="0" applyNumberFormat="1" applyFont="1" applyFill="1" applyBorder="1" applyAlignment="1">
      <alignment/>
    </xf>
    <xf numFmtId="172" fontId="6" fillId="32" borderId="22" xfId="0" applyNumberFormat="1" applyFont="1" applyFill="1" applyBorder="1" applyAlignment="1">
      <alignment/>
    </xf>
    <xf numFmtId="172" fontId="6" fillId="32" borderId="23" xfId="0" applyNumberFormat="1" applyFont="1" applyFill="1" applyBorder="1" applyAlignment="1">
      <alignment/>
    </xf>
    <xf numFmtId="172" fontId="0" fillId="32" borderId="21" xfId="0" applyNumberFormat="1" applyFont="1" applyFill="1" applyBorder="1" applyAlignment="1">
      <alignment/>
    </xf>
    <xf numFmtId="172" fontId="0" fillId="32" borderId="22" xfId="0" applyNumberFormat="1" applyFont="1" applyFill="1" applyBorder="1" applyAlignment="1">
      <alignment/>
    </xf>
    <xf numFmtId="172" fontId="0" fillId="32" borderId="23" xfId="0" applyNumberFormat="1" applyFont="1" applyFill="1" applyBorder="1" applyAlignment="1">
      <alignment/>
    </xf>
    <xf numFmtId="172" fontId="0" fillId="32" borderId="21" xfId="0" applyNumberFormat="1" applyFont="1" applyFill="1" applyBorder="1" applyAlignment="1">
      <alignment/>
    </xf>
    <xf numFmtId="172" fontId="0" fillId="32" borderId="22" xfId="0" applyNumberFormat="1" applyFont="1" applyFill="1" applyBorder="1" applyAlignment="1">
      <alignment/>
    </xf>
    <xf numFmtId="172" fontId="0" fillId="32" borderId="23" xfId="0" applyNumberFormat="1" applyFont="1" applyFill="1" applyBorder="1" applyAlignment="1">
      <alignment/>
    </xf>
    <xf numFmtId="0" fontId="6" fillId="32" borderId="21" xfId="0" applyFont="1" applyFill="1" applyBorder="1" applyAlignment="1">
      <alignment/>
    </xf>
    <xf numFmtId="0" fontId="6" fillId="32" borderId="22" xfId="0" applyFont="1" applyFill="1" applyBorder="1" applyAlignment="1">
      <alignment/>
    </xf>
    <xf numFmtId="0" fontId="6" fillId="32" borderId="23" xfId="0" applyFont="1" applyFill="1" applyBorder="1" applyAlignment="1">
      <alignment/>
    </xf>
    <xf numFmtId="0" fontId="1" fillId="32" borderId="24" xfId="0" applyFont="1" applyFill="1" applyBorder="1" applyAlignment="1">
      <alignment/>
    </xf>
    <xf numFmtId="0" fontId="1" fillId="32" borderId="25" xfId="0" applyFont="1" applyFill="1" applyBorder="1" applyAlignment="1">
      <alignment/>
    </xf>
    <xf numFmtId="0" fontId="1" fillId="32" borderId="26" xfId="0" applyFont="1" applyFill="1" applyBorder="1" applyAlignment="1">
      <alignment/>
    </xf>
    <xf numFmtId="0" fontId="1" fillId="32" borderId="0" xfId="0" applyFont="1" applyFill="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 25f"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MFS\DepoCorp%20Survey\ADJ\CBS-JN1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U:\Statistics\MFS\DepoCorp%20Survey\ADJ\CBS-OC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U:\Statistics\MFS\DepoCorp%20Survey\ADJ\CBS-NV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U:\Statistics\MFS\DepoCorp%20Survey\ADJ\CBS-DC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U:\Statistics\MFS\DepoCorp%20Survey\ADJ\CBS-JN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U:\Statistics\MFS\DepoCorp%20Survey\ADJ\CBS-FB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U:\Statistics\MFS\DepoCorp%20Survey\ADJ\CBS-mr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U:\Statistics\MFS\DepoCorp%20Survey\ADJ\CBS-ap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U:\Statistics\MFS\DepoCorp%20Survey\ADJ\CBS-my1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Statistics\MFS\DepoCorp%20Survey\ADJ\CBS-ju1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Statistics\MFS\DepoCorp%20Survey\ADJ\CBS-JY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tatistics\MFS\DepoCorp%20Survey\ADJ\CBS-FB1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U:\Statistics\MFS\DepoCorp%20Survey\ADJ\CBS-ag1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ADJ\CBS-AG1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ADJ\CBS-SP1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U:\Statistics\MFS\DepoCorp%20Survey\ADJ\CBS-sp1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ADJ\CBS-OC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U:\Statistics\MFS\DepoCorp%20Survey\ADJ\CBS-OC1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ADJ\CBS-NV1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U:\Statistics\MFS\DepoCorp%20Survey\ADJ\CBS-NV1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ADJ\CBS-DC1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U:\Statistics\MFS\DepoCorp%20Survey\ADJ\CBS-dc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Statistics\MFS\DepoCorp%20Survey\ADJ\CBS-MR1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Statistics\MFS\DepoCorp%20Survey\ADJ\CBS-JN12.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U:\Statistics\MFS\DepoCorp%20Survey\ADJ\CBS-JN12.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Statistics\MFS\DepoCorp%20Survey\ADJ\CBS-FB12.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U:\Statistics\MFS\DepoCorp%20Survey\ADJ\CBS-FB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tatistics\MFS\DepoCorp%20Survey\ADJ\CBS-AP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tatistics\MFS\DepoCorp%20Survey\ADJ\CBS-MY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Statistics\MFS\DepoCorp%20Survey\ADJ\CBS-JU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Statistics\MFS\DepoCorp%20Survey\ADJ\CBS-JY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tatistics\MFS\DepoCorp%20Survey\ADJ\CBS-AG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tatistics\MFS\DepoCorp%20Survey\ADJ\CBS-SP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66490211759.63</v>
          </cell>
        </row>
        <row r="16">
          <cell r="B16">
            <v>4078634814.46</v>
          </cell>
        </row>
        <row r="23">
          <cell r="B23">
            <v>416398772.28000003</v>
          </cell>
        </row>
        <row r="27">
          <cell r="B27">
            <v>549750106.99</v>
          </cell>
        </row>
        <row r="31">
          <cell r="B31">
            <v>12568491679.520002</v>
          </cell>
        </row>
        <row r="35">
          <cell r="B35">
            <v>145690531.7</v>
          </cell>
        </row>
        <row r="49">
          <cell r="B49">
            <v>18952441887.06</v>
          </cell>
        </row>
        <row r="52">
          <cell r="B52">
            <v>13183643719.91</v>
          </cell>
        </row>
        <row r="53">
          <cell r="B53">
            <v>0</v>
          </cell>
        </row>
        <row r="55">
          <cell r="B55">
            <v>250256281.48999998</v>
          </cell>
        </row>
        <row r="72">
          <cell r="B72">
            <v>0</v>
          </cell>
        </row>
        <row r="81">
          <cell r="B81">
            <v>61026911</v>
          </cell>
        </row>
        <row r="84">
          <cell r="B84">
            <v>976979</v>
          </cell>
        </row>
        <row r="87">
          <cell r="B87">
            <v>0</v>
          </cell>
        </row>
        <row r="90">
          <cell r="B90">
            <v>0</v>
          </cell>
        </row>
        <row r="93">
          <cell r="B93">
            <v>0</v>
          </cell>
        </row>
        <row r="96">
          <cell r="B96">
            <v>19964110167.409992</v>
          </cell>
        </row>
        <row r="104">
          <cell r="B104">
            <v>-1457531269.19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72731651295.57999</v>
          </cell>
        </row>
        <row r="16">
          <cell r="B16">
            <v>4120576545.131</v>
          </cell>
        </row>
        <row r="23">
          <cell r="B23">
            <v>725014503.1299999</v>
          </cell>
        </row>
        <row r="27">
          <cell r="B27">
            <v>3851989138.7000003</v>
          </cell>
        </row>
        <row r="31">
          <cell r="B31">
            <v>7664027409.349999</v>
          </cell>
        </row>
        <row r="35">
          <cell r="B35">
            <v>137006507.91</v>
          </cell>
        </row>
        <row r="49">
          <cell r="B49">
            <v>19126732547.1</v>
          </cell>
        </row>
        <row r="52">
          <cell r="B52">
            <v>19601676574.41</v>
          </cell>
        </row>
        <row r="53">
          <cell r="B53">
            <v>5127555734</v>
          </cell>
        </row>
        <row r="55">
          <cell r="B55">
            <v>237579435.34605098</v>
          </cell>
        </row>
        <row r="72">
          <cell r="B72">
            <v>2101005643</v>
          </cell>
        </row>
        <row r="81">
          <cell r="B81">
            <v>61024411</v>
          </cell>
        </row>
        <row r="84">
          <cell r="B84">
            <v>5128532713</v>
          </cell>
        </row>
        <row r="87">
          <cell r="B87">
            <v>0</v>
          </cell>
        </row>
        <row r="90">
          <cell r="B90">
            <v>0</v>
          </cell>
        </row>
        <row r="93">
          <cell r="B93">
            <v>0</v>
          </cell>
        </row>
        <row r="96">
          <cell r="B96">
            <v>20301791217.230026</v>
          </cell>
        </row>
        <row r="104">
          <cell r="B104">
            <v>-897285050.7200001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75060503535.29001</v>
          </cell>
        </row>
        <row r="16">
          <cell r="B16">
            <v>4121971244.382</v>
          </cell>
        </row>
        <row r="23">
          <cell r="B23">
            <v>1098909475.99</v>
          </cell>
        </row>
        <row r="27">
          <cell r="B27">
            <v>4715666713.7699995</v>
          </cell>
        </row>
        <row r="31">
          <cell r="B31">
            <v>10323412709.810001</v>
          </cell>
        </row>
        <row r="35">
          <cell r="B35">
            <v>138489451.93</v>
          </cell>
        </row>
        <row r="49">
          <cell r="B49">
            <v>19515158774.4</v>
          </cell>
        </row>
        <row r="52">
          <cell r="B52">
            <v>20361509686.08</v>
          </cell>
        </row>
        <row r="53">
          <cell r="B53">
            <v>5127555734</v>
          </cell>
        </row>
        <row r="55">
          <cell r="B55">
            <v>257941994.67153198</v>
          </cell>
        </row>
        <row r="72">
          <cell r="B72">
            <v>2101005643</v>
          </cell>
        </row>
        <row r="81">
          <cell r="B81">
            <v>61026411</v>
          </cell>
        </row>
        <row r="84">
          <cell r="B84">
            <v>5128532713</v>
          </cell>
        </row>
        <row r="87">
          <cell r="B87">
            <v>0</v>
          </cell>
        </row>
        <row r="90">
          <cell r="B90">
            <v>0</v>
          </cell>
        </row>
        <row r="93">
          <cell r="B93">
            <v>0</v>
          </cell>
        </row>
        <row r="96">
          <cell r="B96">
            <v>20191020255.15004</v>
          </cell>
        </row>
        <row r="104">
          <cell r="B104">
            <v>-1048010254.9400002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 val="CBS-DC10"/>
    </sheetNames>
    <sheetDataSet>
      <sheetData sheetId="0">
        <row r="6">
          <cell r="B6">
            <v>78030540284.7</v>
          </cell>
        </row>
        <row r="16">
          <cell r="B16">
            <v>4131331676.201</v>
          </cell>
        </row>
        <row r="23">
          <cell r="B23">
            <v>992118873.09</v>
          </cell>
        </row>
        <row r="27">
          <cell r="B27">
            <v>5382365376.6</v>
          </cell>
        </row>
        <row r="31">
          <cell r="B31">
            <v>9570506277.710003</v>
          </cell>
        </row>
        <row r="35">
          <cell r="B35">
            <v>145274481.88</v>
          </cell>
        </row>
        <row r="49">
          <cell r="B49">
            <v>22591761471.84</v>
          </cell>
        </row>
        <row r="52">
          <cell r="B52">
            <v>22188264871.82</v>
          </cell>
        </row>
        <row r="53">
          <cell r="B53">
            <v>3600612847</v>
          </cell>
        </row>
        <row r="55">
          <cell r="B55">
            <v>156814360.120168</v>
          </cell>
        </row>
        <row r="72">
          <cell r="B72">
            <v>1976916893</v>
          </cell>
        </row>
        <row r="81">
          <cell r="B81">
            <v>61027411</v>
          </cell>
        </row>
        <row r="84">
          <cell r="B84">
            <v>3601589826</v>
          </cell>
        </row>
        <row r="87">
          <cell r="B87">
            <v>0</v>
          </cell>
        </row>
        <row r="90">
          <cell r="B90">
            <v>0</v>
          </cell>
        </row>
        <row r="93">
          <cell r="B93">
            <v>0</v>
          </cell>
        </row>
        <row r="96">
          <cell r="B96">
            <v>21361044988.710007</v>
          </cell>
        </row>
        <row r="104">
          <cell r="B104">
            <v>-1088958760.0800004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74767349980.61002</v>
          </cell>
        </row>
        <row r="16">
          <cell r="B16">
            <v>4130048915.36572</v>
          </cell>
        </row>
        <row r="23">
          <cell r="B23">
            <v>1201439875.1599998</v>
          </cell>
        </row>
        <row r="27">
          <cell r="B27">
            <v>5373299257.309999</v>
          </cell>
        </row>
        <row r="31">
          <cell r="B31">
            <v>8039325471.539999</v>
          </cell>
        </row>
        <row r="35">
          <cell r="B35">
            <v>148061494.31</v>
          </cell>
        </row>
        <row r="49">
          <cell r="B49">
            <v>21236658373.47</v>
          </cell>
        </row>
        <row r="52">
          <cell r="B52">
            <v>22843533650.01</v>
          </cell>
        </row>
        <row r="53">
          <cell r="B53">
            <v>4300279169</v>
          </cell>
        </row>
        <row r="55">
          <cell r="B55">
            <v>262138971.903427</v>
          </cell>
        </row>
        <row r="72">
          <cell r="B72">
            <v>2120472009</v>
          </cell>
        </row>
        <row r="81">
          <cell r="B81">
            <v>61028411</v>
          </cell>
        </row>
        <row r="84">
          <cell r="B84">
            <v>4301256148</v>
          </cell>
        </row>
        <row r="87">
          <cell r="B87">
            <v>0</v>
          </cell>
        </row>
        <row r="90">
          <cell r="B90">
            <v>0</v>
          </cell>
        </row>
        <row r="93">
          <cell r="B93">
            <v>0</v>
          </cell>
        </row>
        <row r="96">
          <cell r="B96">
            <v>19413827296.810013</v>
          </cell>
        </row>
        <row r="104">
          <cell r="B104">
            <v>-918138639.97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74745169655.38</v>
          </cell>
        </row>
        <row r="16">
          <cell r="B16">
            <v>4149338480.7836404</v>
          </cell>
        </row>
        <row r="23">
          <cell r="B23">
            <v>986175185.5699999</v>
          </cell>
        </row>
        <row r="27">
          <cell r="B27">
            <v>5497652171.73</v>
          </cell>
        </row>
        <row r="31">
          <cell r="B31">
            <v>7444492590.5199995</v>
          </cell>
        </row>
        <row r="35">
          <cell r="B35">
            <v>146016083.26999998</v>
          </cell>
        </row>
        <row r="49">
          <cell r="B49">
            <v>20538891013.15</v>
          </cell>
        </row>
        <row r="52">
          <cell r="B52">
            <v>22754643460.1</v>
          </cell>
        </row>
        <row r="53">
          <cell r="B53">
            <v>5520552334</v>
          </cell>
        </row>
        <row r="55">
          <cell r="B55">
            <v>297847206.480762</v>
          </cell>
        </row>
        <row r="72">
          <cell r="B72">
            <v>2219748898</v>
          </cell>
        </row>
        <row r="81">
          <cell r="B81">
            <v>61029411</v>
          </cell>
        </row>
        <row r="84">
          <cell r="B84">
            <v>5521529313</v>
          </cell>
        </row>
        <row r="87">
          <cell r="B87">
            <v>0</v>
          </cell>
        </row>
        <row r="90">
          <cell r="B90">
            <v>0</v>
          </cell>
        </row>
        <row r="93">
          <cell r="B93">
            <v>0</v>
          </cell>
        </row>
        <row r="96">
          <cell r="B96">
            <v>19582327154.340042</v>
          </cell>
        </row>
        <row r="104">
          <cell r="B104">
            <v>-1194834431.6799998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 val="CBS-MR11"/>
    </sheetNames>
    <sheetDataSet>
      <sheetData sheetId="0">
        <row r="6">
          <cell r="B6">
            <v>76484109001.29001</v>
          </cell>
        </row>
        <row r="16">
          <cell r="B16">
            <v>4138581982.60748</v>
          </cell>
        </row>
        <row r="23">
          <cell r="B23">
            <v>242025961.10999998</v>
          </cell>
        </row>
        <row r="27">
          <cell r="B27">
            <v>5506044607.059999</v>
          </cell>
        </row>
        <row r="31">
          <cell r="B31">
            <v>10742467748.340002</v>
          </cell>
        </row>
        <row r="35">
          <cell r="B35">
            <v>131434921.71000001</v>
          </cell>
        </row>
        <row r="49">
          <cell r="B49">
            <v>20556850966.52</v>
          </cell>
        </row>
        <row r="52">
          <cell r="B52">
            <v>21903626467.46</v>
          </cell>
        </row>
        <row r="53">
          <cell r="B53">
            <v>5114857752</v>
          </cell>
        </row>
        <row r="55">
          <cell r="B55">
            <v>250105393.672509</v>
          </cell>
        </row>
        <row r="72">
          <cell r="B72">
            <v>2556092577</v>
          </cell>
        </row>
        <row r="81">
          <cell r="B81">
            <v>61030411</v>
          </cell>
        </row>
        <row r="84">
          <cell r="B84">
            <v>5115832231</v>
          </cell>
        </row>
        <row r="87">
          <cell r="B87">
            <v>0</v>
          </cell>
        </row>
        <row r="90">
          <cell r="B90">
            <v>0</v>
          </cell>
        </row>
        <row r="93">
          <cell r="B93">
            <v>0</v>
          </cell>
        </row>
        <row r="96">
          <cell r="B96">
            <v>18243485036.36003</v>
          </cell>
        </row>
        <row r="104">
          <cell r="B104">
            <v>-1204458323.2799997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75815300654.07</v>
          </cell>
        </row>
        <row r="16">
          <cell r="B16">
            <v>4133487416.0624604</v>
          </cell>
        </row>
        <row r="23">
          <cell r="B23">
            <v>265071752.51000002</v>
          </cell>
        </row>
        <row r="27">
          <cell r="B27">
            <v>5753613610.690001</v>
          </cell>
        </row>
        <row r="31">
          <cell r="B31">
            <v>9363294284.86</v>
          </cell>
        </row>
        <row r="35">
          <cell r="B35">
            <v>127523690.55000001</v>
          </cell>
        </row>
        <row r="49">
          <cell r="B49">
            <v>20352834272.42</v>
          </cell>
        </row>
        <row r="52">
          <cell r="B52">
            <v>22997718175.36</v>
          </cell>
        </row>
        <row r="53">
          <cell r="B53">
            <v>5269262150</v>
          </cell>
        </row>
        <row r="55">
          <cell r="B55">
            <v>261891243.68087798</v>
          </cell>
        </row>
        <row r="72">
          <cell r="B72">
            <v>2666593912</v>
          </cell>
        </row>
        <row r="81">
          <cell r="B81">
            <v>61030411</v>
          </cell>
        </row>
        <row r="84">
          <cell r="B84">
            <v>5270236629</v>
          </cell>
        </row>
        <row r="87">
          <cell r="B87">
            <v>0</v>
          </cell>
        </row>
        <row r="90">
          <cell r="B90">
            <v>0</v>
          </cell>
        </row>
        <row r="93">
          <cell r="B93">
            <v>0</v>
          </cell>
        </row>
        <row r="96">
          <cell r="B96">
            <v>17904736877.86</v>
          </cell>
        </row>
        <row r="104">
          <cell r="B104">
            <v>-1050313514.24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77375321485.00998</v>
          </cell>
        </row>
        <row r="16">
          <cell r="B16">
            <v>4142626393.28488</v>
          </cell>
        </row>
        <row r="23">
          <cell r="B23">
            <v>629278677.7099999</v>
          </cell>
        </row>
        <row r="27">
          <cell r="B27">
            <v>5568846646.12</v>
          </cell>
        </row>
        <row r="31">
          <cell r="B31">
            <v>10868463772.92</v>
          </cell>
        </row>
        <row r="35">
          <cell r="B35">
            <v>129146800.19</v>
          </cell>
        </row>
        <row r="49">
          <cell r="B49">
            <v>20595249062.76</v>
          </cell>
        </row>
        <row r="52">
          <cell r="B52">
            <v>20870862602.85988</v>
          </cell>
        </row>
        <row r="53">
          <cell r="B53">
            <v>6128579388</v>
          </cell>
        </row>
        <row r="55">
          <cell r="B55">
            <v>219442589.00263798</v>
          </cell>
        </row>
        <row r="72">
          <cell r="B72">
            <v>2878590831</v>
          </cell>
        </row>
        <row r="81">
          <cell r="B81">
            <v>71156411</v>
          </cell>
        </row>
        <row r="84">
          <cell r="B84">
            <v>6129553867</v>
          </cell>
        </row>
        <row r="87">
          <cell r="B87">
            <v>0</v>
          </cell>
        </row>
        <row r="90">
          <cell r="B90">
            <v>0</v>
          </cell>
        </row>
        <row r="93">
          <cell r="B93">
            <v>0</v>
          </cell>
        </row>
        <row r="96">
          <cell r="B96">
            <v>18921887750.960007</v>
          </cell>
        </row>
        <row r="104">
          <cell r="B104">
            <v>-995239671.9200001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80413867356.76999</v>
          </cell>
        </row>
        <row r="16">
          <cell r="B16">
            <v>4173568863.27</v>
          </cell>
        </row>
        <row r="23">
          <cell r="B23">
            <v>232096887.96999997</v>
          </cell>
        </row>
        <row r="27">
          <cell r="B27">
            <v>5768741559.93</v>
          </cell>
        </row>
        <row r="31">
          <cell r="B31">
            <v>10183579371.760002</v>
          </cell>
        </row>
        <row r="35">
          <cell r="B35">
            <v>130252389.35</v>
          </cell>
        </row>
        <row r="49">
          <cell r="B49">
            <v>20453797603.71</v>
          </cell>
        </row>
        <row r="52">
          <cell r="B52">
            <v>21557338789.67</v>
          </cell>
        </row>
        <row r="53">
          <cell r="B53">
            <v>7367889593</v>
          </cell>
        </row>
        <row r="55">
          <cell r="B55">
            <v>329796139.436109</v>
          </cell>
        </row>
        <row r="72">
          <cell r="B72">
            <v>3092964689</v>
          </cell>
        </row>
        <row r="81">
          <cell r="B81">
            <v>67529823</v>
          </cell>
        </row>
        <row r="84">
          <cell r="B84">
            <v>7368864072</v>
          </cell>
        </row>
        <row r="87">
          <cell r="B87">
            <v>0</v>
          </cell>
        </row>
        <row r="90">
          <cell r="B90">
            <v>0</v>
          </cell>
        </row>
        <row r="93">
          <cell r="B93">
            <v>0</v>
          </cell>
        </row>
        <row r="96">
          <cell r="B96">
            <v>20149160170.100006</v>
          </cell>
        </row>
        <row r="104">
          <cell r="B104">
            <v>-831641327.8500004</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79204171243.72</v>
          </cell>
        </row>
        <row r="16">
          <cell r="B16">
            <v>3748075554.69056</v>
          </cell>
        </row>
        <row r="23">
          <cell r="B23">
            <v>1772482717.53</v>
          </cell>
        </row>
        <row r="27">
          <cell r="B27">
            <v>5871799582.740001</v>
          </cell>
        </row>
        <row r="31">
          <cell r="B31">
            <v>11306549460.37</v>
          </cell>
        </row>
        <row r="35">
          <cell r="B35">
            <v>130311706.30000001</v>
          </cell>
        </row>
        <row r="49">
          <cell r="B49">
            <v>20905664051.12</v>
          </cell>
        </row>
        <row r="52">
          <cell r="B52">
            <v>21021563815.89</v>
          </cell>
        </row>
        <row r="53">
          <cell r="B53">
            <v>7977570460</v>
          </cell>
        </row>
        <row r="55">
          <cell r="B55">
            <v>243093416.10997498</v>
          </cell>
        </row>
        <row r="72">
          <cell r="B72">
            <v>3503733263</v>
          </cell>
        </row>
        <row r="81">
          <cell r="B81">
            <v>67529823</v>
          </cell>
        </row>
        <row r="84">
          <cell r="B84">
            <v>7978544939</v>
          </cell>
        </row>
        <row r="87">
          <cell r="B87">
            <v>0</v>
          </cell>
        </row>
        <row r="90">
          <cell r="B90">
            <v>0</v>
          </cell>
        </row>
        <row r="93">
          <cell r="B93">
            <v>0</v>
          </cell>
        </row>
        <row r="96">
          <cell r="B96">
            <v>18753241767.790047</v>
          </cell>
        </row>
        <row r="104">
          <cell r="B104">
            <v>-549230840.8100002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67832555921.98999</v>
          </cell>
        </row>
        <row r="16">
          <cell r="B16">
            <v>4061023637.108</v>
          </cell>
        </row>
        <row r="23">
          <cell r="B23">
            <v>398983516.88000005</v>
          </cell>
        </row>
        <row r="27">
          <cell r="B27">
            <v>550856992.26</v>
          </cell>
        </row>
        <row r="31">
          <cell r="B31">
            <v>11600541155.67</v>
          </cell>
        </row>
        <row r="35">
          <cell r="B35">
            <v>146815630.51</v>
          </cell>
        </row>
        <row r="49">
          <cell r="B49">
            <v>18641061393.98</v>
          </cell>
        </row>
        <row r="52">
          <cell r="B52">
            <v>15448433690.37</v>
          </cell>
        </row>
        <row r="53">
          <cell r="B53">
            <v>0</v>
          </cell>
        </row>
        <row r="55">
          <cell r="B55">
            <v>187087416.81408298</v>
          </cell>
        </row>
        <row r="72">
          <cell r="B72">
            <v>0</v>
          </cell>
        </row>
        <row r="81">
          <cell r="B81">
            <v>61016411</v>
          </cell>
        </row>
        <row r="84">
          <cell r="B84">
            <v>976979</v>
          </cell>
        </row>
        <row r="87">
          <cell r="B87">
            <v>0</v>
          </cell>
        </row>
        <row r="90">
          <cell r="B90">
            <v>0</v>
          </cell>
        </row>
        <row r="93">
          <cell r="B93">
            <v>0</v>
          </cell>
        </row>
        <row r="96">
          <cell r="B96">
            <v>20456156558.51</v>
          </cell>
        </row>
        <row r="104">
          <cell r="B104">
            <v>-1527085180.8799996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3">
          <cell r="B93">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79653778049.56999</v>
          </cell>
        </row>
        <row r="16">
          <cell r="B16">
            <v>3792180397.00678</v>
          </cell>
        </row>
        <row r="23">
          <cell r="B23">
            <v>1112845062.02</v>
          </cell>
        </row>
        <row r="27">
          <cell r="B27">
            <v>6313442076.27</v>
          </cell>
        </row>
        <row r="31">
          <cell r="B31">
            <v>8861157442.150002</v>
          </cell>
        </row>
        <row r="35">
          <cell r="B35">
            <v>131083824.68</v>
          </cell>
        </row>
        <row r="49">
          <cell r="B49">
            <v>21645421611.48</v>
          </cell>
        </row>
        <row r="52">
          <cell r="B52">
            <v>22404695608.51</v>
          </cell>
        </row>
        <row r="53">
          <cell r="B53">
            <v>7700297189</v>
          </cell>
        </row>
        <row r="55">
          <cell r="B55">
            <v>240206864.54832</v>
          </cell>
        </row>
        <row r="72">
          <cell r="B72">
            <v>3428573940</v>
          </cell>
        </row>
        <row r="81">
          <cell r="B81">
            <v>67529823</v>
          </cell>
        </row>
        <row r="84">
          <cell r="B84">
            <v>7701238168</v>
          </cell>
        </row>
        <row r="87">
          <cell r="B87">
            <v>0</v>
          </cell>
        </row>
        <row r="90">
          <cell r="B90">
            <v>0</v>
          </cell>
        </row>
        <row r="96">
          <cell r="B96">
            <v>19617367742.340004</v>
          </cell>
        </row>
        <row r="104">
          <cell r="B104">
            <v>-547222584.7100003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78858221223.01001</v>
          </cell>
        </row>
        <row r="16">
          <cell r="B16">
            <v>3874732209.42</v>
          </cell>
        </row>
        <row r="23">
          <cell r="B23">
            <v>719989768.4200001</v>
          </cell>
        </row>
        <row r="27">
          <cell r="B27">
            <v>6257540116.45</v>
          </cell>
        </row>
        <row r="31">
          <cell r="B31">
            <v>10948102897.69</v>
          </cell>
        </row>
        <row r="35">
          <cell r="B35">
            <v>132382592.4</v>
          </cell>
        </row>
        <row r="49">
          <cell r="B49">
            <v>21156801490.25</v>
          </cell>
        </row>
        <row r="52">
          <cell r="B52">
            <v>20964831644.56</v>
          </cell>
        </row>
        <row r="53">
          <cell r="B53">
            <v>6800862216</v>
          </cell>
        </row>
        <row r="55">
          <cell r="B55">
            <v>291876994.40812796</v>
          </cell>
        </row>
        <row r="72">
          <cell r="B72">
            <v>3180019296</v>
          </cell>
        </row>
        <row r="81">
          <cell r="B81">
            <v>67529823</v>
          </cell>
        </row>
        <row r="84">
          <cell r="B84">
            <v>6801803195</v>
          </cell>
        </row>
        <row r="87">
          <cell r="B87">
            <v>0</v>
          </cell>
        </row>
        <row r="90">
          <cell r="B90">
            <v>0</v>
          </cell>
        </row>
        <row r="96">
          <cell r="B96">
            <v>19604223607.19996</v>
          </cell>
        </row>
        <row r="104">
          <cell r="B104">
            <v>-921787457.1399999</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81393101399.19</v>
          </cell>
        </row>
        <row r="16">
          <cell r="B16">
            <v>3901881152.68854</v>
          </cell>
        </row>
        <row r="23">
          <cell r="B23">
            <v>954999270.37</v>
          </cell>
        </row>
        <row r="27">
          <cell r="B27">
            <v>6678259277.48</v>
          </cell>
        </row>
        <row r="31">
          <cell r="B31">
            <v>12011081753.370003</v>
          </cell>
        </row>
        <row r="35">
          <cell r="B35">
            <v>131297587.31</v>
          </cell>
        </row>
        <row r="49">
          <cell r="B49">
            <v>21838137164.57</v>
          </cell>
        </row>
        <row r="52">
          <cell r="B52">
            <v>20393683201.43</v>
          </cell>
        </row>
        <row r="53">
          <cell r="B53">
            <v>6823202773</v>
          </cell>
        </row>
        <row r="55">
          <cell r="B55">
            <v>346177706.54979396</v>
          </cell>
        </row>
        <row r="72">
          <cell r="B72">
            <v>3230120834</v>
          </cell>
        </row>
        <row r="81">
          <cell r="B81">
            <v>67529823</v>
          </cell>
        </row>
        <row r="84">
          <cell r="B84">
            <v>6824143752</v>
          </cell>
        </row>
        <row r="87">
          <cell r="B87">
            <v>0</v>
          </cell>
        </row>
        <row r="90">
          <cell r="B90">
            <v>0</v>
          </cell>
        </row>
        <row r="96">
          <cell r="B96">
            <v>21354738473.540016</v>
          </cell>
        </row>
        <row r="104">
          <cell r="B104">
            <v>-809836326.99</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77794099475.82</v>
          </cell>
        </row>
        <row r="16">
          <cell r="B16">
            <v>3934131629.8951273</v>
          </cell>
        </row>
        <row r="23">
          <cell r="B23">
            <v>1127923545.01</v>
          </cell>
        </row>
        <row r="27">
          <cell r="B27">
            <v>8446864722.4</v>
          </cell>
        </row>
        <row r="31">
          <cell r="B31">
            <v>12000940545.990002</v>
          </cell>
        </row>
        <row r="35">
          <cell r="B35">
            <v>131741613.22999999</v>
          </cell>
        </row>
        <row r="49">
          <cell r="B49">
            <v>21414945182.69</v>
          </cell>
        </row>
        <row r="52">
          <cell r="B52">
            <v>20407356621.82</v>
          </cell>
        </row>
        <row r="53">
          <cell r="B53">
            <v>6831357304</v>
          </cell>
        </row>
        <row r="55">
          <cell r="B55">
            <v>256259871.76260698</v>
          </cell>
        </row>
        <row r="72">
          <cell r="B72">
            <v>3156995147</v>
          </cell>
        </row>
        <row r="81">
          <cell r="B81">
            <v>67529823</v>
          </cell>
        </row>
        <row r="84">
          <cell r="B84">
            <v>6832298283</v>
          </cell>
        </row>
        <row r="87">
          <cell r="B87">
            <v>0</v>
          </cell>
        </row>
        <row r="90">
          <cell r="B90">
            <v>0</v>
          </cell>
        </row>
        <row r="96">
          <cell r="B96">
            <v>20283883731.020027</v>
          </cell>
        </row>
        <row r="104">
          <cell r="B104">
            <v>-853711479.5599997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80218383502.66</v>
          </cell>
        </row>
        <row r="16">
          <cell r="B16">
            <v>3786426824.4319997</v>
          </cell>
        </row>
        <row r="23">
          <cell r="B23">
            <v>1138336596.91</v>
          </cell>
        </row>
        <row r="27">
          <cell r="B27">
            <v>9153071148.39</v>
          </cell>
        </row>
        <row r="31">
          <cell r="B31">
            <v>11237966805.920002</v>
          </cell>
        </row>
        <row r="35">
          <cell r="B35">
            <v>132813285.73000002</v>
          </cell>
        </row>
        <row r="49">
          <cell r="B49">
            <v>24469755843.18</v>
          </cell>
        </row>
        <row r="52">
          <cell r="B52">
            <v>23667899496.29</v>
          </cell>
        </row>
        <row r="53">
          <cell r="B53">
            <v>5538242357</v>
          </cell>
        </row>
        <row r="55">
          <cell r="B55">
            <v>176216933.167413</v>
          </cell>
        </row>
        <row r="72">
          <cell r="B72">
            <v>3056518380</v>
          </cell>
        </row>
        <row r="81">
          <cell r="B81">
            <v>67529823</v>
          </cell>
        </row>
        <row r="84">
          <cell r="B84">
            <v>5539183336</v>
          </cell>
        </row>
        <row r="87">
          <cell r="B87">
            <v>0</v>
          </cell>
        </row>
        <row r="90">
          <cell r="B90">
            <v>0</v>
          </cell>
        </row>
        <row r="96">
          <cell r="B96">
            <v>19542970377.90998</v>
          </cell>
        </row>
        <row r="104">
          <cell r="B104">
            <v>-901863286.5800002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67413117273.240005</v>
          </cell>
        </row>
        <row r="16">
          <cell r="B16">
            <v>4090706691.614</v>
          </cell>
        </row>
        <row r="23">
          <cell r="B23">
            <v>464593030.9</v>
          </cell>
        </row>
        <row r="27">
          <cell r="B27">
            <v>477414864.12</v>
          </cell>
        </row>
        <row r="31">
          <cell r="B31">
            <v>6961146794.2300005</v>
          </cell>
        </row>
        <row r="35">
          <cell r="B35">
            <v>130989864.50999999</v>
          </cell>
        </row>
        <row r="49">
          <cell r="B49">
            <v>18743303560.85</v>
          </cell>
        </row>
        <row r="52">
          <cell r="B52">
            <v>16168973502.01</v>
          </cell>
        </row>
        <row r="53">
          <cell r="B53">
            <v>0</v>
          </cell>
        </row>
        <row r="55">
          <cell r="B55">
            <v>198731307.428796</v>
          </cell>
        </row>
        <row r="72">
          <cell r="B72">
            <v>0</v>
          </cell>
        </row>
        <row r="81">
          <cell r="B81">
            <v>3061018411</v>
          </cell>
        </row>
        <row r="84">
          <cell r="B84">
            <v>976979</v>
          </cell>
        </row>
        <row r="87">
          <cell r="B87">
            <v>0</v>
          </cell>
        </row>
        <row r="90">
          <cell r="B90">
            <v>0</v>
          </cell>
        </row>
        <row r="93">
          <cell r="B93">
            <v>0</v>
          </cell>
        </row>
        <row r="96">
          <cell r="B96">
            <v>20656543504.529987</v>
          </cell>
        </row>
        <row r="104">
          <cell r="B104">
            <v>-1395285717.96</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80160386635.75</v>
          </cell>
        </row>
        <row r="16">
          <cell r="B16">
            <v>3800379498.030831</v>
          </cell>
        </row>
        <row r="23">
          <cell r="B23">
            <v>1211153070.4199998</v>
          </cell>
        </row>
        <row r="27">
          <cell r="B27">
            <v>9515299975.56</v>
          </cell>
        </row>
        <row r="31">
          <cell r="B31">
            <v>13740748577.920002</v>
          </cell>
        </row>
        <row r="35">
          <cell r="B35">
            <v>131823674.97999999</v>
          </cell>
        </row>
        <row r="49">
          <cell r="B49">
            <v>22588058014.8</v>
          </cell>
        </row>
        <row r="52">
          <cell r="B52">
            <v>21130525704.15</v>
          </cell>
        </row>
        <row r="53">
          <cell r="B53">
            <v>5988958870.49</v>
          </cell>
        </row>
        <row r="55">
          <cell r="B55">
            <v>227342316.829216</v>
          </cell>
        </row>
        <row r="72">
          <cell r="B72">
            <v>3095305198.5</v>
          </cell>
        </row>
        <row r="81">
          <cell r="B81">
            <v>67529823</v>
          </cell>
        </row>
        <row r="84">
          <cell r="B84">
            <v>5989899849.49</v>
          </cell>
        </row>
        <row r="87">
          <cell r="B87">
            <v>0</v>
          </cell>
        </row>
        <row r="90">
          <cell r="B90">
            <v>0</v>
          </cell>
        </row>
        <row r="96">
          <cell r="B96">
            <v>21291503510.289955</v>
          </cell>
        </row>
        <row r="104">
          <cell r="B104">
            <v>-912629136.3299999</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80067607654.24</v>
          </cell>
        </row>
        <row r="16">
          <cell r="B16">
            <v>3772217022.336436</v>
          </cell>
        </row>
        <row r="23">
          <cell r="B23">
            <v>1131441122.65</v>
          </cell>
        </row>
        <row r="27">
          <cell r="B27">
            <v>9793353634.35</v>
          </cell>
        </row>
        <row r="31">
          <cell r="B31">
            <v>12640770690.27</v>
          </cell>
        </row>
        <row r="35">
          <cell r="B35">
            <v>131680922.09</v>
          </cell>
        </row>
        <row r="49">
          <cell r="B49">
            <v>22171260158.82</v>
          </cell>
        </row>
        <row r="52">
          <cell r="B52">
            <v>22608289171.92</v>
          </cell>
        </row>
        <row r="53">
          <cell r="B53">
            <v>5994125585.49</v>
          </cell>
        </row>
        <row r="55">
          <cell r="B55">
            <v>235745111.269113</v>
          </cell>
        </row>
        <row r="72">
          <cell r="B72">
            <v>3095908224.8100004</v>
          </cell>
        </row>
        <row r="81">
          <cell r="B81">
            <v>67529823</v>
          </cell>
        </row>
        <row r="84">
          <cell r="B84">
            <v>5995066564.49</v>
          </cell>
        </row>
        <row r="87">
          <cell r="B87">
            <v>0</v>
          </cell>
        </row>
        <row r="90">
          <cell r="B90">
            <v>0</v>
          </cell>
        </row>
        <row r="96">
          <cell r="B96">
            <v>21595119234.290016</v>
          </cell>
        </row>
        <row r="104">
          <cell r="B104">
            <v>-1057822667.7200003</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4058270160.3600006</v>
          </cell>
        </row>
        <row r="23">
          <cell r="B23">
            <v>369603014.51</v>
          </cell>
        </row>
        <row r="27">
          <cell r="B27">
            <v>858951838.4</v>
          </cell>
        </row>
        <row r="31">
          <cell r="B31">
            <v>9926270093.640001</v>
          </cell>
        </row>
        <row r="35">
          <cell r="B35">
            <v>127390545.42000002</v>
          </cell>
        </row>
        <row r="49">
          <cell r="B49">
            <v>18751685785.17</v>
          </cell>
        </row>
        <row r="52">
          <cell r="B52">
            <v>15124941209.01</v>
          </cell>
        </row>
        <row r="53">
          <cell r="B53">
            <v>0</v>
          </cell>
        </row>
        <row r="55">
          <cell r="B55">
            <v>190413974.82999998</v>
          </cell>
        </row>
        <row r="72">
          <cell r="B72">
            <v>0</v>
          </cell>
        </row>
        <row r="81">
          <cell r="B81">
            <v>1761019411</v>
          </cell>
        </row>
        <row r="84">
          <cell r="B84">
            <v>976979</v>
          </cell>
        </row>
        <row r="87">
          <cell r="B87">
            <v>0</v>
          </cell>
        </row>
        <row r="90">
          <cell r="B90">
            <v>0</v>
          </cell>
        </row>
        <row r="93">
          <cell r="B93">
            <v>0</v>
          </cell>
        </row>
        <row r="96">
          <cell r="B96">
            <v>20976469956.159992</v>
          </cell>
        </row>
        <row r="104">
          <cell r="B104">
            <v>-1506912043.4299998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4062180067.0000005</v>
          </cell>
        </row>
        <row r="23">
          <cell r="B23">
            <v>408484814.04999995</v>
          </cell>
        </row>
        <row r="27">
          <cell r="B27">
            <v>1303648387.0500002</v>
          </cell>
        </row>
        <row r="31">
          <cell r="B31">
            <v>10390130288.160002</v>
          </cell>
        </row>
        <row r="35">
          <cell r="B35">
            <v>130374840.63</v>
          </cell>
        </row>
        <row r="49">
          <cell r="B49">
            <v>18911351549.29</v>
          </cell>
        </row>
        <row r="52">
          <cell r="B52">
            <v>16001574151.81</v>
          </cell>
        </row>
        <row r="53">
          <cell r="B53">
            <v>699328000</v>
          </cell>
        </row>
        <row r="55">
          <cell r="B55">
            <v>190803126.589252</v>
          </cell>
        </row>
        <row r="72">
          <cell r="B72">
            <v>0</v>
          </cell>
        </row>
        <row r="81">
          <cell r="B81">
            <v>61020411</v>
          </cell>
        </row>
        <row r="84">
          <cell r="B84">
            <v>700304979</v>
          </cell>
        </row>
        <row r="87">
          <cell r="B87">
            <v>0</v>
          </cell>
        </row>
        <row r="90">
          <cell r="B90">
            <v>0</v>
          </cell>
        </row>
        <row r="93">
          <cell r="B93">
            <v>0</v>
          </cell>
        </row>
        <row r="96">
          <cell r="B96">
            <v>23542384742.170002</v>
          </cell>
        </row>
        <row r="104">
          <cell r="B104">
            <v>-1434438214.08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69064666247.60999</v>
          </cell>
        </row>
        <row r="16">
          <cell r="B16">
            <v>4060228063.688</v>
          </cell>
        </row>
        <row r="23">
          <cell r="B23">
            <v>446919744.02</v>
          </cell>
        </row>
        <row r="27">
          <cell r="B27">
            <v>1839343060.8899999</v>
          </cell>
        </row>
        <row r="31">
          <cell r="B31">
            <v>10345850913.18</v>
          </cell>
        </row>
        <row r="35">
          <cell r="B35">
            <v>133130929.54999998</v>
          </cell>
        </row>
        <row r="49">
          <cell r="B49">
            <v>18649461355.77</v>
          </cell>
        </row>
        <row r="52">
          <cell r="B52">
            <v>16559268215.38</v>
          </cell>
        </row>
        <row r="53">
          <cell r="B53">
            <v>0</v>
          </cell>
        </row>
        <row r="55">
          <cell r="B55">
            <v>542921425.815794</v>
          </cell>
        </row>
        <row r="72">
          <cell r="B72">
            <v>0</v>
          </cell>
        </row>
        <row r="81">
          <cell r="B81">
            <v>2061021411</v>
          </cell>
        </row>
        <row r="84">
          <cell r="B84">
            <v>976979</v>
          </cell>
        </row>
        <row r="87">
          <cell r="B87">
            <v>0</v>
          </cell>
        </row>
        <row r="90">
          <cell r="B90">
            <v>0</v>
          </cell>
        </row>
        <row r="93">
          <cell r="B93">
            <v>0</v>
          </cell>
        </row>
        <row r="96">
          <cell r="B96">
            <v>20273871065.05</v>
          </cell>
        </row>
        <row r="104">
          <cell r="B104">
            <v>-1009539446.4599999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B16">
            <v>4103219600.986</v>
          </cell>
        </row>
        <row r="23">
          <cell r="B23">
            <v>443416320.76000005</v>
          </cell>
        </row>
        <row r="27">
          <cell r="B27">
            <v>1961192326.81</v>
          </cell>
        </row>
        <row r="31">
          <cell r="B31">
            <v>10532336718.380001</v>
          </cell>
        </row>
        <row r="35">
          <cell r="B35">
            <v>133866903.91999999</v>
          </cell>
        </row>
        <row r="49">
          <cell r="B49">
            <v>18959472219.74</v>
          </cell>
        </row>
        <row r="52">
          <cell r="B52">
            <v>19009618966.51</v>
          </cell>
        </row>
        <row r="53">
          <cell r="B53">
            <v>0</v>
          </cell>
        </row>
        <row r="55">
          <cell r="B55">
            <v>228230736.660503</v>
          </cell>
        </row>
        <row r="72">
          <cell r="B72">
            <v>0</v>
          </cell>
        </row>
        <row r="81">
          <cell r="B81">
            <v>61021411</v>
          </cell>
        </row>
        <row r="84">
          <cell r="B84">
            <v>976979</v>
          </cell>
        </row>
        <row r="87">
          <cell r="B87">
            <v>0</v>
          </cell>
        </row>
        <row r="90">
          <cell r="B90">
            <v>0</v>
          </cell>
        </row>
        <row r="93">
          <cell r="B93">
            <v>0</v>
          </cell>
        </row>
        <row r="96">
          <cell r="B96">
            <v>18508569286.829998</v>
          </cell>
        </row>
        <row r="104">
          <cell r="B104">
            <v>410459442.01000047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70223888300.47</v>
          </cell>
        </row>
        <row r="16">
          <cell r="B16">
            <v>4126126332.6098003</v>
          </cell>
        </row>
        <row r="23">
          <cell r="B23">
            <v>375321561.71000004</v>
          </cell>
        </row>
        <row r="27">
          <cell r="B27">
            <v>2256354757.92</v>
          </cell>
        </row>
        <row r="31">
          <cell r="B31">
            <v>11551409280.670002</v>
          </cell>
        </row>
        <row r="35">
          <cell r="B35">
            <v>135241253.14</v>
          </cell>
        </row>
        <row r="49">
          <cell r="B49">
            <v>19099734956.82</v>
          </cell>
        </row>
        <row r="52">
          <cell r="B52">
            <v>17183757694.51</v>
          </cell>
        </row>
        <row r="53">
          <cell r="B53">
            <v>1341036550</v>
          </cell>
        </row>
        <row r="55">
          <cell r="B55">
            <v>239660855.40775096</v>
          </cell>
        </row>
        <row r="72">
          <cell r="B72">
            <v>911247000</v>
          </cell>
        </row>
        <row r="81">
          <cell r="B81">
            <v>61023411</v>
          </cell>
        </row>
        <row r="84">
          <cell r="B84">
            <v>1342013529</v>
          </cell>
        </row>
        <row r="87">
          <cell r="B87">
            <v>0</v>
          </cell>
        </row>
        <row r="90">
          <cell r="B90">
            <v>0</v>
          </cell>
        </row>
        <row r="93">
          <cell r="B93">
            <v>0</v>
          </cell>
        </row>
        <row r="96">
          <cell r="B96">
            <v>19472344551.76997</v>
          </cell>
        </row>
        <row r="104">
          <cell r="B104">
            <v>-996511739.71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B6">
            <v>73295536027.42</v>
          </cell>
        </row>
        <row r="16">
          <cell r="B16">
            <v>4095684238.884</v>
          </cell>
        </row>
        <row r="23">
          <cell r="B23">
            <v>729033431.2199999</v>
          </cell>
        </row>
        <row r="27">
          <cell r="B27">
            <v>2585042289.9500003</v>
          </cell>
        </row>
        <row r="31">
          <cell r="B31">
            <v>9187110007.240002</v>
          </cell>
        </row>
        <row r="35">
          <cell r="B35">
            <v>138329436.14000002</v>
          </cell>
        </row>
        <row r="49">
          <cell r="B49">
            <v>19096175257.76</v>
          </cell>
        </row>
        <row r="52">
          <cell r="B52">
            <v>17081872667.17</v>
          </cell>
        </row>
        <row r="53">
          <cell r="B53">
            <v>5127555734</v>
          </cell>
        </row>
        <row r="55">
          <cell r="B55">
            <v>377597703.717882</v>
          </cell>
        </row>
        <row r="72">
          <cell r="B72">
            <v>2101005643</v>
          </cell>
        </row>
        <row r="81">
          <cell r="B81">
            <v>61024411</v>
          </cell>
        </row>
        <row r="84">
          <cell r="B84">
            <v>5128532713</v>
          </cell>
        </row>
        <row r="87">
          <cell r="B87">
            <v>0</v>
          </cell>
        </row>
        <row r="90">
          <cell r="B90">
            <v>0</v>
          </cell>
        </row>
        <row r="93">
          <cell r="B93">
            <v>0</v>
          </cell>
        </row>
        <row r="96">
          <cell r="B96">
            <v>20495222189.169994</v>
          </cell>
        </row>
        <row r="104">
          <cell r="B104">
            <v>-876283646.0699999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52"/>
  <sheetViews>
    <sheetView tabSelected="1" zoomScalePageLayoutView="0" workbookViewId="0" topLeftCell="A1">
      <pane xSplit="1" ySplit="4" topLeftCell="BQ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2.75"/>
  <cols>
    <col min="1" max="1" width="55.28125" style="1" customWidth="1"/>
    <col min="2" max="68" width="9.00390625" style="1" hidden="1" customWidth="1"/>
    <col min="69" max="69" width="0" style="1" hidden="1" customWidth="1"/>
    <col min="70" max="16384" width="9.140625" style="1" customWidth="1"/>
  </cols>
  <sheetData>
    <row r="1" spans="1:27" ht="18.75">
      <c r="A1" s="3" t="s">
        <v>28</v>
      </c>
      <c r="B1" s="4"/>
      <c r="C1" s="4"/>
      <c r="D1" s="5"/>
      <c r="E1" s="5"/>
      <c r="F1" s="5"/>
      <c r="G1" s="5"/>
      <c r="H1" s="5"/>
      <c r="I1" s="5"/>
      <c r="J1" s="5"/>
      <c r="K1" s="5"/>
      <c r="L1" s="5"/>
      <c r="M1" s="5"/>
      <c r="N1" s="5"/>
      <c r="O1" s="5"/>
      <c r="P1" s="5"/>
      <c r="Q1" s="5"/>
      <c r="R1" s="5"/>
      <c r="S1" s="5"/>
      <c r="T1" s="5"/>
      <c r="U1" s="5"/>
      <c r="V1" s="5"/>
      <c r="W1" s="5"/>
      <c r="X1" s="5"/>
      <c r="Y1" s="5"/>
      <c r="Z1" s="5"/>
      <c r="AA1" s="5"/>
    </row>
    <row r="2" spans="1:47" ht="15.75">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82" ht="13.5" thickBo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J3" s="10"/>
      <c r="AS3" s="10"/>
      <c r="AU3" s="10"/>
      <c r="AW3" s="2"/>
      <c r="AX3" s="2"/>
      <c r="AY3" s="2"/>
      <c r="BB3" s="2"/>
      <c r="BC3" s="2"/>
      <c r="BE3" s="2"/>
      <c r="BF3" s="2"/>
      <c r="BG3" s="2"/>
      <c r="BH3" s="2"/>
      <c r="BJ3" s="2"/>
      <c r="BK3" s="2"/>
      <c r="BL3" s="2"/>
      <c r="BN3" s="2"/>
      <c r="BQ3" s="2"/>
      <c r="BR3" s="2"/>
      <c r="BS3" s="2"/>
      <c r="BT3" s="2"/>
      <c r="BU3" s="2"/>
      <c r="BV3" s="2"/>
      <c r="BW3" s="2"/>
      <c r="BX3" s="2"/>
      <c r="BY3" s="2"/>
      <c r="BZ3" s="2"/>
      <c r="CA3" s="2"/>
      <c r="CB3" s="60"/>
      <c r="CC3" s="60"/>
      <c r="CD3" s="60" t="s">
        <v>19</v>
      </c>
    </row>
    <row r="4" spans="1:82" ht="14.25" thickBot="1" thickTop="1">
      <c r="A4" s="31"/>
      <c r="B4" s="32">
        <v>38504</v>
      </c>
      <c r="C4" s="32">
        <v>38534</v>
      </c>
      <c r="D4" s="32">
        <v>38565</v>
      </c>
      <c r="E4" s="32">
        <v>38596</v>
      </c>
      <c r="F4" s="32">
        <v>38626</v>
      </c>
      <c r="G4" s="32">
        <v>38657</v>
      </c>
      <c r="H4" s="32">
        <v>38687</v>
      </c>
      <c r="I4" s="32">
        <v>38718</v>
      </c>
      <c r="J4" s="32">
        <v>38749</v>
      </c>
      <c r="K4" s="32">
        <v>38777</v>
      </c>
      <c r="L4" s="32">
        <v>38808</v>
      </c>
      <c r="M4" s="32">
        <v>38838</v>
      </c>
      <c r="N4" s="32">
        <v>38869</v>
      </c>
      <c r="O4" s="32">
        <v>38899</v>
      </c>
      <c r="P4" s="32">
        <v>38930</v>
      </c>
      <c r="Q4" s="32">
        <v>38961</v>
      </c>
      <c r="R4" s="32">
        <v>38991</v>
      </c>
      <c r="S4" s="32">
        <v>39022</v>
      </c>
      <c r="T4" s="32">
        <v>39052</v>
      </c>
      <c r="U4" s="32">
        <v>39083</v>
      </c>
      <c r="V4" s="32">
        <v>39114</v>
      </c>
      <c r="W4" s="32">
        <v>39142</v>
      </c>
      <c r="X4" s="32">
        <v>39173</v>
      </c>
      <c r="Y4" s="32">
        <v>39203</v>
      </c>
      <c r="Z4" s="32">
        <v>39234</v>
      </c>
      <c r="AA4" s="32">
        <v>39264</v>
      </c>
      <c r="AB4" s="32">
        <v>39295</v>
      </c>
      <c r="AC4" s="32">
        <v>39326</v>
      </c>
      <c r="AD4" s="32">
        <v>39356</v>
      </c>
      <c r="AE4" s="32">
        <v>39387</v>
      </c>
      <c r="AF4" s="32">
        <v>39417</v>
      </c>
      <c r="AG4" s="32">
        <v>39448</v>
      </c>
      <c r="AH4" s="32">
        <v>39479</v>
      </c>
      <c r="AI4" s="32">
        <v>39508</v>
      </c>
      <c r="AJ4" s="32">
        <v>39539</v>
      </c>
      <c r="AK4" s="32">
        <v>39569</v>
      </c>
      <c r="AL4" s="32">
        <v>39600</v>
      </c>
      <c r="AM4" s="32">
        <v>39630</v>
      </c>
      <c r="AN4" s="32">
        <v>39661</v>
      </c>
      <c r="AO4" s="32">
        <v>39692</v>
      </c>
      <c r="AP4" s="32">
        <v>39722</v>
      </c>
      <c r="AQ4" s="32">
        <v>39753</v>
      </c>
      <c r="AR4" s="32">
        <v>39783</v>
      </c>
      <c r="AS4" s="32">
        <v>39814</v>
      </c>
      <c r="AT4" s="32">
        <v>39845</v>
      </c>
      <c r="AU4" s="32">
        <v>39873</v>
      </c>
      <c r="AV4" s="32">
        <v>39904</v>
      </c>
      <c r="AW4" s="32">
        <v>39934</v>
      </c>
      <c r="AX4" s="32">
        <v>39965</v>
      </c>
      <c r="AY4" s="32">
        <v>39995</v>
      </c>
      <c r="AZ4" s="32">
        <v>40026</v>
      </c>
      <c r="BA4" s="32">
        <v>40057</v>
      </c>
      <c r="BB4" s="32">
        <v>40087</v>
      </c>
      <c r="BC4" s="32">
        <v>40118</v>
      </c>
      <c r="BD4" s="32">
        <v>40148</v>
      </c>
      <c r="BE4" s="32">
        <v>40179</v>
      </c>
      <c r="BF4" s="32">
        <v>40211</v>
      </c>
      <c r="BG4" s="32">
        <v>40239</v>
      </c>
      <c r="BH4" s="32">
        <v>40270</v>
      </c>
      <c r="BI4" s="32">
        <v>40300</v>
      </c>
      <c r="BJ4" s="32">
        <v>40331</v>
      </c>
      <c r="BK4" s="32">
        <v>40361</v>
      </c>
      <c r="BL4" s="39">
        <v>40392</v>
      </c>
      <c r="BM4" s="40">
        <v>40423</v>
      </c>
      <c r="BN4" s="40">
        <v>40453</v>
      </c>
      <c r="BO4" s="40">
        <v>40484</v>
      </c>
      <c r="BP4" s="40">
        <v>40514</v>
      </c>
      <c r="BQ4" s="40">
        <v>40545</v>
      </c>
      <c r="BR4" s="40">
        <v>40576</v>
      </c>
      <c r="BS4" s="40">
        <v>40604</v>
      </c>
      <c r="BT4" s="40">
        <v>40635</v>
      </c>
      <c r="BU4" s="40">
        <v>40665</v>
      </c>
      <c r="BV4" s="40">
        <v>40696</v>
      </c>
      <c r="BW4" s="40">
        <v>40726</v>
      </c>
      <c r="BX4" s="41">
        <v>40757</v>
      </c>
      <c r="BY4" s="41">
        <v>40788</v>
      </c>
      <c r="BZ4" s="40">
        <v>40818</v>
      </c>
      <c r="CA4" s="40">
        <v>40849</v>
      </c>
      <c r="CB4" s="40">
        <v>40879</v>
      </c>
      <c r="CC4" s="40">
        <v>40910</v>
      </c>
      <c r="CD4" s="40">
        <v>40941</v>
      </c>
    </row>
    <row r="5" spans="1:82" ht="13.5" thickTop="1">
      <c r="A5" s="33"/>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42"/>
      <c r="BM5" s="43"/>
      <c r="BN5" s="43"/>
      <c r="BO5" s="43"/>
      <c r="BP5" s="43"/>
      <c r="BQ5" s="43"/>
      <c r="BR5" s="43"/>
      <c r="BS5" s="43"/>
      <c r="BT5" s="43"/>
      <c r="BU5" s="43"/>
      <c r="BV5" s="43"/>
      <c r="BW5" s="43"/>
      <c r="BX5" s="44"/>
      <c r="BY5" s="44"/>
      <c r="BZ5" s="43"/>
      <c r="CA5" s="43"/>
      <c r="CB5" s="43"/>
      <c r="CC5" s="43"/>
      <c r="CD5" s="43"/>
    </row>
    <row r="6" spans="1:82" ht="12.75">
      <c r="A6" s="34" t="s">
        <v>0</v>
      </c>
      <c r="B6" s="13">
        <v>42571.14445556619</v>
      </c>
      <c r="C6" s="13">
        <v>41851.60739567187</v>
      </c>
      <c r="D6" s="13">
        <v>42188.74194561437</v>
      </c>
      <c r="E6" s="13">
        <v>42111.972618529995</v>
      </c>
      <c r="F6" s="13">
        <v>41734.2577794</v>
      </c>
      <c r="G6" s="13">
        <v>40871.7977106</v>
      </c>
      <c r="H6" s="13">
        <v>40977.329486450006</v>
      </c>
      <c r="I6" s="13">
        <v>41800.908179030004</v>
      </c>
      <c r="J6" s="13">
        <v>41222.1713063553</v>
      </c>
      <c r="K6" s="13">
        <v>41273.08907647412</v>
      </c>
      <c r="L6" s="13">
        <v>42190.59991537824</v>
      </c>
      <c r="M6" s="13">
        <v>43042.817236590956</v>
      </c>
      <c r="N6" s="13">
        <v>42314.5941354595</v>
      </c>
      <c r="O6" s="13">
        <v>43158.45124694313</v>
      </c>
      <c r="P6" s="13">
        <v>44059.46844999999</v>
      </c>
      <c r="Q6" s="13">
        <v>42890.61263049</v>
      </c>
      <c r="R6" s="13">
        <v>41713.80743999</v>
      </c>
      <c r="S6" s="13">
        <v>43552.42085894</v>
      </c>
      <c r="T6" s="13">
        <v>44006.65484911</v>
      </c>
      <c r="U6" s="13">
        <v>42514.7313844</v>
      </c>
      <c r="V6" s="13">
        <v>44527.243152960014</v>
      </c>
      <c r="W6" s="13">
        <v>46962.51728163813</v>
      </c>
      <c r="X6" s="13">
        <v>50203.508812350665</v>
      </c>
      <c r="Y6" s="13">
        <v>49459.898182760895</v>
      </c>
      <c r="Z6" s="13">
        <v>52222.703292639526</v>
      </c>
      <c r="AA6" s="13">
        <v>51984.912285387334</v>
      </c>
      <c r="AB6" s="13">
        <v>51917.59043345129</v>
      </c>
      <c r="AC6" s="13">
        <v>51739.958883755586</v>
      </c>
      <c r="AD6" s="13">
        <v>52696.235815288404</v>
      </c>
      <c r="AE6" s="13">
        <v>51936.741361140965</v>
      </c>
      <c r="AF6" s="13">
        <v>50880.081462833106</v>
      </c>
      <c r="AG6" s="13">
        <v>52777.88773958972</v>
      </c>
      <c r="AH6" s="13">
        <v>52442.43214524878</v>
      </c>
      <c r="AI6" s="13">
        <v>53859.913842459995</v>
      </c>
      <c r="AJ6" s="13">
        <v>54533.37406687668</v>
      </c>
      <c r="AK6" s="13">
        <v>57775.04262068489</v>
      </c>
      <c r="AL6" s="13">
        <v>57026.476317880006</v>
      </c>
      <c r="AM6" s="13">
        <v>55745.516614830005</v>
      </c>
      <c r="AN6" s="13">
        <v>56573.210358019314</v>
      </c>
      <c r="AO6" s="13">
        <v>55389.13267023379</v>
      </c>
      <c r="AP6" s="13">
        <v>56110.09325592999</v>
      </c>
      <c r="AQ6" s="13">
        <v>53299.81866306999</v>
      </c>
      <c r="AR6" s="13">
        <v>56024.81499677001</v>
      </c>
      <c r="AS6" s="13">
        <v>54838.66530262</v>
      </c>
      <c r="AT6" s="13">
        <v>57298.501787060006</v>
      </c>
      <c r="AU6" s="13">
        <v>57041.97019818999</v>
      </c>
      <c r="AV6" s="13">
        <v>60371.23530375001</v>
      </c>
      <c r="AW6" s="13">
        <v>60457.67072348</v>
      </c>
      <c r="AX6" s="13">
        <v>63281.817035169996</v>
      </c>
      <c r="AY6" s="13">
        <v>63325.16375587999</v>
      </c>
      <c r="AZ6" s="13">
        <v>63266.13750261001</v>
      </c>
      <c r="BA6" s="13">
        <v>61538.82645029</v>
      </c>
      <c r="BB6" s="13">
        <v>62379.52924071</v>
      </c>
      <c r="BC6" s="13">
        <v>63964.81665391999</v>
      </c>
      <c r="BD6" s="13">
        <v>65073.38390762001</v>
      </c>
      <c r="BE6" s="13">
        <f>BE7-BE8</f>
        <v>62411.576945169996</v>
      </c>
      <c r="BF6" s="13">
        <f>BF7-BF8</f>
        <v>63771.532284881985</v>
      </c>
      <c r="BG6" s="13">
        <f>BG7-BG8</f>
        <v>63322.410581626</v>
      </c>
      <c r="BH6" s="14">
        <v>63868.9</v>
      </c>
      <c r="BI6" s="14">
        <v>66520.6</v>
      </c>
      <c r="BJ6" s="15">
        <f>BJ7-BJ8+0.1</f>
        <v>65004.538183921984</v>
      </c>
      <c r="BK6" s="14">
        <v>65172.3</v>
      </c>
      <c r="BL6" s="45">
        <f>BL7-BL8+0</f>
        <v>66097.7619678602</v>
      </c>
      <c r="BM6" s="46">
        <f>BM7-BM8-0.1</f>
        <v>69199.75178853598</v>
      </c>
      <c r="BN6" s="46">
        <f>BN7-BN8-0</f>
        <v>68611.07475044898</v>
      </c>
      <c r="BO6" s="46">
        <f>BO7-BO8-0</f>
        <v>70938.532290908</v>
      </c>
      <c r="BP6" s="46">
        <f>BP7-BP8-0</f>
        <v>73899.208608499</v>
      </c>
      <c r="BQ6" s="46">
        <f>BQ7-BQ8-0</f>
        <v>70637.30106524429</v>
      </c>
      <c r="BR6" s="46">
        <f>BR7-BR8+0.1</f>
        <v>70595.93117459636</v>
      </c>
      <c r="BS6" s="46">
        <f aca="true" t="shared" si="0" ref="BS6:BX6">BS7-BS8+0</f>
        <v>72345.52701868254</v>
      </c>
      <c r="BT6" s="46">
        <f t="shared" si="0"/>
        <v>71681.81323800754</v>
      </c>
      <c r="BU6" s="46">
        <f t="shared" si="0"/>
        <v>73232.6950917251</v>
      </c>
      <c r="BV6" s="46">
        <f t="shared" si="0"/>
        <v>76240.29849349998</v>
      </c>
      <c r="BW6" s="46">
        <f t="shared" si="0"/>
        <v>75456.09568902945</v>
      </c>
      <c r="BX6" s="47">
        <f t="shared" si="0"/>
        <v>75861.59765256321</v>
      </c>
      <c r="BY6" s="47">
        <f>BY7-BY8+0</f>
        <v>74983.48901359</v>
      </c>
      <c r="BZ6" s="46">
        <f>BZ7-BZ8+0</f>
        <v>77491.22024650146</v>
      </c>
      <c r="CA6" s="46">
        <f>CA7-CA8+0</f>
        <v>73859.96784592488</v>
      </c>
      <c r="CB6" s="46">
        <f>CB7-CB8+0</f>
        <v>76431.956678228</v>
      </c>
      <c r="CC6" s="46">
        <f>CC7-CC8+0</f>
        <v>76360.00713771916</v>
      </c>
      <c r="CD6" s="46">
        <f>CD7-CD8+0</f>
        <v>76295.39063190357</v>
      </c>
    </row>
    <row r="7" spans="1:82" ht="12.75">
      <c r="A7" s="35" t="s">
        <v>1</v>
      </c>
      <c r="B7" s="16">
        <v>42734.402194819995</v>
      </c>
      <c r="C7" s="16">
        <v>42004.72861036</v>
      </c>
      <c r="D7" s="16">
        <v>42305.531905</v>
      </c>
      <c r="E7" s="16">
        <v>42210.450065</v>
      </c>
      <c r="F7" s="16">
        <v>41864.719447</v>
      </c>
      <c r="G7" s="16">
        <v>41020.556356990004</v>
      </c>
      <c r="H7" s="16">
        <v>41116.462303060005</v>
      </c>
      <c r="I7" s="16">
        <v>41948.33809009</v>
      </c>
      <c r="J7" s="16">
        <v>41383.7710958</v>
      </c>
      <c r="K7" s="16">
        <v>41420.81347119001</v>
      </c>
      <c r="L7" s="16">
        <v>42315.2264485</v>
      </c>
      <c r="M7" s="16">
        <v>43196.61795596</v>
      </c>
      <c r="N7" s="16">
        <v>42458.60553587</v>
      </c>
      <c r="O7" s="16">
        <v>43305.94032390001</v>
      </c>
      <c r="P7" s="16">
        <v>44191.44225646999</v>
      </c>
      <c r="Q7" s="16">
        <v>43015.2033957</v>
      </c>
      <c r="R7" s="16">
        <v>41841.246303269996</v>
      </c>
      <c r="S7" s="16">
        <v>43684.63942464</v>
      </c>
      <c r="T7" s="16">
        <v>44127.06022963</v>
      </c>
      <c r="U7" s="16">
        <v>42647.41151183</v>
      </c>
      <c r="V7" s="16">
        <v>44716.32128169001</v>
      </c>
      <c r="W7" s="16">
        <v>47337.46809671</v>
      </c>
      <c r="X7" s="16">
        <v>50735.679903799995</v>
      </c>
      <c r="Y7" s="16">
        <v>49991.80138009999</v>
      </c>
      <c r="Z7" s="16">
        <v>52772.13199113999</v>
      </c>
      <c r="AA7" s="16">
        <v>52677.64908836</v>
      </c>
      <c r="AB7" s="16">
        <v>52754.136168080004</v>
      </c>
      <c r="AC7" s="16">
        <v>52270.81672254999</v>
      </c>
      <c r="AD7" s="16">
        <v>52977.31054798001</v>
      </c>
      <c r="AE7" s="16">
        <v>52066.68802057</v>
      </c>
      <c r="AF7" s="16">
        <v>51088.509826190006</v>
      </c>
      <c r="AG7" s="16">
        <v>53010.170967900005</v>
      </c>
      <c r="AH7" s="16">
        <v>52674.88628988001</v>
      </c>
      <c r="AI7" s="16">
        <v>54005.532606329994</v>
      </c>
      <c r="AJ7" s="16">
        <v>54767.74674803</v>
      </c>
      <c r="AK7" s="16">
        <v>57872.224713399984</v>
      </c>
      <c r="AL7" s="16">
        <v>57059.01809866</v>
      </c>
      <c r="AM7" s="16">
        <v>55777.73912489</v>
      </c>
      <c r="AN7" s="16">
        <v>56655.5125638</v>
      </c>
      <c r="AO7" s="16">
        <v>55471.660758609985</v>
      </c>
      <c r="AP7" s="16">
        <v>56141.67162218999</v>
      </c>
      <c r="AQ7" s="16">
        <v>53332.942929649995</v>
      </c>
      <c r="AR7" s="16">
        <v>56060.42867701001</v>
      </c>
      <c r="AS7" s="16">
        <v>54873.24950757</v>
      </c>
      <c r="AT7" s="16">
        <v>57333.60245047</v>
      </c>
      <c r="AU7" s="16">
        <v>57057.35863678999</v>
      </c>
      <c r="AV7" s="16">
        <v>60386.635799480006</v>
      </c>
      <c r="AW7" s="16">
        <v>60473.07842616</v>
      </c>
      <c r="AX7" s="16">
        <v>63300.929485559995</v>
      </c>
      <c r="AY7" s="16">
        <v>63343.68758715999</v>
      </c>
      <c r="AZ7" s="16">
        <v>66999.54922882</v>
      </c>
      <c r="BA7" s="16">
        <v>65555.31831665</v>
      </c>
      <c r="BB7" s="16">
        <v>66395.23764331</v>
      </c>
      <c r="BC7" s="16">
        <v>67980.28778362999</v>
      </c>
      <c r="BD7" s="16">
        <v>69135.94008114001</v>
      </c>
      <c r="BE7" s="16">
        <f>'[1]Sheet1'!$B$6/1000000</f>
        <v>66490.21175963</v>
      </c>
      <c r="BF7" s="16">
        <f>'[2]Sheet1'!$B$6/1000000</f>
        <v>67832.55592198999</v>
      </c>
      <c r="BG7" s="16">
        <f>'[3]Sheet1'!$B$6/1000000</f>
        <v>67413.11727324</v>
      </c>
      <c r="BH7" s="17">
        <v>67927.2</v>
      </c>
      <c r="BI7" s="17">
        <v>70582.8</v>
      </c>
      <c r="BJ7" s="18">
        <f>'[6]Sheet1'!$B$6/1000000</f>
        <v>69064.66624760999</v>
      </c>
      <c r="BK7" s="17">
        <v>69275.4</v>
      </c>
      <c r="BL7" s="48">
        <f>'[8]Sheet1'!$B$6/1000000</f>
        <v>70223.88830047</v>
      </c>
      <c r="BM7" s="49">
        <f>'[9]Sheet1'!$B$6/1000000</f>
        <v>73295.53602741999</v>
      </c>
      <c r="BN7" s="49">
        <f>'[10]Sheet1'!$B$6/1000000</f>
        <v>72731.65129557998</v>
      </c>
      <c r="BO7" s="49">
        <f>'[11]Sheet1'!$B$6/1000000</f>
        <v>75060.50353529</v>
      </c>
      <c r="BP7" s="49">
        <f>'[12]Sheet1'!$B$6/1000000</f>
        <v>78030.5402847</v>
      </c>
      <c r="BQ7" s="49">
        <f>'[13]Sheet1'!$B$6/1000000</f>
        <v>74767.34998061002</v>
      </c>
      <c r="BR7" s="49">
        <f>'[14]Sheet1'!$B$6/1000000</f>
        <v>74745.16965538</v>
      </c>
      <c r="BS7" s="49">
        <f>'[15]Sheet1'!$B$6/1000000</f>
        <v>76484.10900129001</v>
      </c>
      <c r="BT7" s="49">
        <f>'[16]Sheet1'!$B$6/1000000</f>
        <v>75815.30065407</v>
      </c>
      <c r="BU7" s="49">
        <f>'[17]Sheet1'!$B$6/1000000</f>
        <v>77375.32148500998</v>
      </c>
      <c r="BV7" s="49">
        <f>'[18]Sheet1'!$B$6/1000000</f>
        <v>80413.86735676999</v>
      </c>
      <c r="BW7" s="49">
        <f>'[19]Sheet1'!$B$6/1000000</f>
        <v>79204.17124372</v>
      </c>
      <c r="BX7" s="50">
        <f>'[21]Sheet1'!$B$6/1000000</f>
        <v>79653.77804957</v>
      </c>
      <c r="BY7" s="50">
        <f>'[22]Sheet1'!$B$6/1000000</f>
        <v>78858.22122301001</v>
      </c>
      <c r="BZ7" s="49">
        <f>'[24]Sheet1'!$B$6/1000000</f>
        <v>81393.10139919</v>
      </c>
      <c r="CA7" s="49">
        <f>'[26]Sheet1'!$B$6/1000000</f>
        <v>77794.09947582001</v>
      </c>
      <c r="CB7" s="49">
        <f>'[28]Sheet1'!$B$6/1000000</f>
        <v>80218.38350266</v>
      </c>
      <c r="CC7" s="49">
        <f>'[30]Sheet1'!$B$6/1000000</f>
        <v>80160.38663575</v>
      </c>
      <c r="CD7" s="49">
        <f>'[32]Sheet1'!$B$6/1000000</f>
        <v>80067.60765424001</v>
      </c>
    </row>
    <row r="8" spans="1:82" ht="12.75">
      <c r="A8" s="35" t="s">
        <v>2</v>
      </c>
      <c r="B8" s="16">
        <v>163.25773925381137</v>
      </c>
      <c r="C8" s="16">
        <v>153.12121468812688</v>
      </c>
      <c r="D8" s="16">
        <v>116.78995938563693</v>
      </c>
      <c r="E8" s="16">
        <v>98.47744647</v>
      </c>
      <c r="F8" s="16">
        <v>130.4616676</v>
      </c>
      <c r="G8" s="16">
        <v>148.75864639</v>
      </c>
      <c r="H8" s="16">
        <v>139.13281661000002</v>
      </c>
      <c r="I8" s="16">
        <v>147.42991106</v>
      </c>
      <c r="J8" s="16">
        <v>161.5997894446967</v>
      </c>
      <c r="K8" s="16">
        <v>147.72439471589607</v>
      </c>
      <c r="L8" s="16">
        <v>124.62653312175792</v>
      </c>
      <c r="M8" s="16">
        <v>153.8007193690458</v>
      </c>
      <c r="N8" s="16">
        <v>144.01140041050343</v>
      </c>
      <c r="O8" s="16">
        <v>147.489076956882</v>
      </c>
      <c r="P8" s="16">
        <v>131.97380647</v>
      </c>
      <c r="Q8" s="16">
        <v>124.59076520999999</v>
      </c>
      <c r="R8" s="16">
        <v>127.43886327999999</v>
      </c>
      <c r="S8" s="16">
        <v>132.2185657</v>
      </c>
      <c r="T8" s="16">
        <v>120.40538052</v>
      </c>
      <c r="U8" s="16">
        <v>132.68012743</v>
      </c>
      <c r="V8" s="16">
        <v>189.07812873</v>
      </c>
      <c r="W8" s="16">
        <v>374.950815071868</v>
      </c>
      <c r="X8" s="16">
        <v>532.1710914493316</v>
      </c>
      <c r="Y8" s="16">
        <v>531.903197339093</v>
      </c>
      <c r="Z8" s="16">
        <v>549.4286985004661</v>
      </c>
      <c r="AA8" s="16">
        <v>692.7368029726607</v>
      </c>
      <c r="AB8" s="16">
        <v>836.5457346287124</v>
      </c>
      <c r="AC8" s="16">
        <v>530.8578387944085</v>
      </c>
      <c r="AD8" s="16">
        <v>281.0747326916002</v>
      </c>
      <c r="AE8" s="16">
        <v>129.9466594290335</v>
      </c>
      <c r="AF8" s="16">
        <v>208.42836335689964</v>
      </c>
      <c r="AG8" s="16">
        <v>232.28322831028228</v>
      </c>
      <c r="AH8" s="16">
        <v>232.45414463122782</v>
      </c>
      <c r="AI8" s="16">
        <v>145.61876387</v>
      </c>
      <c r="AJ8" s="16">
        <v>234.37268115331662</v>
      </c>
      <c r="AK8" s="16">
        <v>97.18209271509333</v>
      </c>
      <c r="AL8" s="16">
        <v>32.54178078</v>
      </c>
      <c r="AM8" s="16">
        <v>32.222510060000005</v>
      </c>
      <c r="AN8" s="16">
        <v>82.30220578068648</v>
      </c>
      <c r="AO8" s="16">
        <v>82.52808837619284</v>
      </c>
      <c r="AP8" s="16">
        <v>31.57836626</v>
      </c>
      <c r="AQ8" s="16">
        <v>33.124266580000004</v>
      </c>
      <c r="AR8" s="16">
        <v>35.61368024</v>
      </c>
      <c r="AS8" s="16">
        <v>34.58420494999999</v>
      </c>
      <c r="AT8" s="16">
        <v>35.100663409999996</v>
      </c>
      <c r="AU8" s="16">
        <v>15.388438599999999</v>
      </c>
      <c r="AV8" s="16">
        <v>15.400495730000001</v>
      </c>
      <c r="AW8" s="16">
        <v>15.40770268</v>
      </c>
      <c r="AX8" s="16">
        <v>19.11245039</v>
      </c>
      <c r="AY8" s="16">
        <v>18.52383128</v>
      </c>
      <c r="AZ8" s="16">
        <v>3733.41172621</v>
      </c>
      <c r="BA8" s="16">
        <v>4016.49186636</v>
      </c>
      <c r="BB8" s="16">
        <v>4015.7084026</v>
      </c>
      <c r="BC8" s="16">
        <v>4015.4711297100002</v>
      </c>
      <c r="BD8" s="16">
        <v>4062.55617352</v>
      </c>
      <c r="BE8" s="16">
        <f>'[1]Sheet1'!$B$16/1000000</f>
        <v>4078.63481446</v>
      </c>
      <c r="BF8" s="16">
        <f>'[2]Sheet1'!$B$16/1000000</f>
        <v>4061.023637108</v>
      </c>
      <c r="BG8" s="16">
        <f>'[3]Sheet1'!$B$16/1000000</f>
        <v>4090.7066916139997</v>
      </c>
      <c r="BH8" s="16">
        <f>'[4]Sheet1'!$B$16/1000000</f>
        <v>4058.270160360001</v>
      </c>
      <c r="BI8" s="16">
        <f>'[5]Sheet1'!$B$16/1000000</f>
        <v>4062.1800670000007</v>
      </c>
      <c r="BJ8" s="16">
        <f>'[6]Sheet1'!$B$16/1000000</f>
        <v>4060.228063688</v>
      </c>
      <c r="BK8" s="16">
        <f>'[7]Sheet1'!$B$16/1000000</f>
        <v>4103.219600986</v>
      </c>
      <c r="BL8" s="48">
        <f>'[8]Sheet1'!$B$16/1000000</f>
        <v>4126.126332609801</v>
      </c>
      <c r="BM8" s="49">
        <f>'[9]Sheet1'!$B$16/1000000</f>
        <v>4095.684238884</v>
      </c>
      <c r="BN8" s="49">
        <f>'[10]Sheet1'!$B$16/1000000</f>
        <v>4120.576545131</v>
      </c>
      <c r="BO8" s="49">
        <f>'[11]Sheet1'!$B$16/1000000</f>
        <v>4121.971244382</v>
      </c>
      <c r="BP8" s="49">
        <f>'[12]Sheet1'!$B$16/1000000</f>
        <v>4131.331676201</v>
      </c>
      <c r="BQ8" s="49">
        <f>'[13]Sheet1'!$B$16/1000000</f>
        <v>4130.04891536572</v>
      </c>
      <c r="BR8" s="49">
        <f>'[14]Sheet1'!$B$16/1000000</f>
        <v>4149.33848078364</v>
      </c>
      <c r="BS8" s="49">
        <f>'[15]Sheet1'!$B$16/1000000</f>
        <v>4138.58198260748</v>
      </c>
      <c r="BT8" s="49">
        <f>'[16]Sheet1'!$B$16/1000000</f>
        <v>4133.48741606246</v>
      </c>
      <c r="BU8" s="49">
        <f>'[17]Sheet1'!$B$16/1000000</f>
        <v>4142.626393284881</v>
      </c>
      <c r="BV8" s="49">
        <f>'[18]Sheet1'!$B$16/1000000</f>
        <v>4173.56886327</v>
      </c>
      <c r="BW8" s="49">
        <f>'[19]Sheet1'!$B$16/1000000</f>
        <v>3748.07555469056</v>
      </c>
      <c r="BX8" s="50">
        <f>'[21]Sheet1'!$B$16/1000000</f>
        <v>3792.1803970067804</v>
      </c>
      <c r="BY8" s="50">
        <f>'[22]Sheet1'!$B$16/1000000</f>
        <v>3874.73220942</v>
      </c>
      <c r="BZ8" s="49">
        <f>'[24]Sheet1'!$B$16/1000000</f>
        <v>3901.88115268854</v>
      </c>
      <c r="CA8" s="49">
        <f>'[26]Sheet1'!$B$16/1000000</f>
        <v>3934.1316298951274</v>
      </c>
      <c r="CB8" s="49">
        <f>'[28]Sheet1'!$B$16/1000000</f>
        <v>3786.4268244319996</v>
      </c>
      <c r="CC8" s="49">
        <f>'[30]Sheet1'!$B$16/1000000</f>
        <v>3800.3794980308307</v>
      </c>
      <c r="CD8" s="49">
        <f>'[32]Sheet1'!$B$16/1000000</f>
        <v>3772.217022336436</v>
      </c>
    </row>
    <row r="9" spans="1:82" ht="12.75">
      <c r="A9" s="3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51"/>
      <c r="BM9" s="52"/>
      <c r="BN9" s="52"/>
      <c r="BO9" s="52"/>
      <c r="BP9" s="52"/>
      <c r="BQ9" s="52"/>
      <c r="BR9" s="52"/>
      <c r="BS9" s="52"/>
      <c r="BT9" s="52"/>
      <c r="BU9" s="52"/>
      <c r="BV9" s="52"/>
      <c r="BW9" s="52"/>
      <c r="BX9" s="53"/>
      <c r="BY9" s="53"/>
      <c r="BZ9" s="52"/>
      <c r="CA9" s="52"/>
      <c r="CB9" s="52"/>
      <c r="CC9" s="52"/>
      <c r="CD9" s="52"/>
    </row>
    <row r="10" spans="1:82" ht="12.75">
      <c r="A10" s="34" t="s">
        <v>3</v>
      </c>
      <c r="B10" s="13">
        <v>1937.92721895</v>
      </c>
      <c r="C10" s="13">
        <v>1971.0899131499998</v>
      </c>
      <c r="D10" s="13">
        <v>2079.4399555100003</v>
      </c>
      <c r="E10" s="13">
        <v>2054.85249374</v>
      </c>
      <c r="F10" s="13">
        <v>1956.2275768700001</v>
      </c>
      <c r="G10" s="13">
        <v>1945.7433580600002</v>
      </c>
      <c r="H10" s="13">
        <v>2032.0941253300002</v>
      </c>
      <c r="I10" s="13">
        <v>1992.8131400999998</v>
      </c>
      <c r="J10" s="13">
        <v>1919.4996425499999</v>
      </c>
      <c r="K10" s="13">
        <v>1800.6261233799999</v>
      </c>
      <c r="L10" s="13">
        <v>1799.16054217</v>
      </c>
      <c r="M10" s="13">
        <v>1815.6044705600002</v>
      </c>
      <c r="N10" s="13">
        <v>1838.4978778599998</v>
      </c>
      <c r="O10" s="13">
        <v>1702.30007575</v>
      </c>
      <c r="P10" s="13">
        <v>2152.2424266</v>
      </c>
      <c r="Q10" s="13">
        <v>1713.8486666800002</v>
      </c>
      <c r="R10" s="13">
        <v>1593.967109</v>
      </c>
      <c r="S10" s="13">
        <v>1586.1636608599997</v>
      </c>
      <c r="T10" s="13">
        <v>1568.76124259</v>
      </c>
      <c r="U10" s="13">
        <v>1621.5563716499998</v>
      </c>
      <c r="V10" s="13">
        <v>1461.98965036</v>
      </c>
      <c r="W10" s="13">
        <v>1472.9049716400002</v>
      </c>
      <c r="X10" s="13">
        <v>1385.2509664900003</v>
      </c>
      <c r="Y10" s="13">
        <v>1378.54285433</v>
      </c>
      <c r="Z10" s="13">
        <v>1713.9580257100001</v>
      </c>
      <c r="AA10" s="13">
        <v>1248.7639751599997</v>
      </c>
      <c r="AB10" s="13">
        <v>1290.1108372299998</v>
      </c>
      <c r="AC10" s="13">
        <v>1335.75718693</v>
      </c>
      <c r="AD10" s="13">
        <v>1175.0591867199998</v>
      </c>
      <c r="AE10" s="13">
        <v>1194.39672929</v>
      </c>
      <c r="AF10" s="13">
        <v>1082.55918497</v>
      </c>
      <c r="AG10" s="13">
        <v>1070.10801956</v>
      </c>
      <c r="AH10" s="13">
        <v>1061.29794115</v>
      </c>
      <c r="AI10" s="13">
        <v>954.3065771800001</v>
      </c>
      <c r="AJ10" s="13">
        <v>955.8582634900001</v>
      </c>
      <c r="AK10" s="13">
        <v>1067.5168325</v>
      </c>
      <c r="AL10" s="13">
        <v>986.2145056</v>
      </c>
      <c r="AM10" s="13">
        <v>814.8781352199999</v>
      </c>
      <c r="AN10" s="13">
        <v>870.19051223</v>
      </c>
      <c r="AO10" s="13">
        <v>4225.09699172</v>
      </c>
      <c r="AP10" s="13">
        <v>3413.6544322199998</v>
      </c>
      <c r="AQ10" s="13">
        <v>1961.31661071</v>
      </c>
      <c r="AR10" s="13">
        <v>1013.50760065</v>
      </c>
      <c r="AS10" s="13">
        <v>798.33496473</v>
      </c>
      <c r="AT10" s="13">
        <v>777.7714993200001</v>
      </c>
      <c r="AU10" s="13">
        <v>499.93133689999996</v>
      </c>
      <c r="AV10" s="13">
        <v>489.155422</v>
      </c>
      <c r="AW10" s="13">
        <v>509.01260893</v>
      </c>
      <c r="AX10" s="13">
        <v>522.4094169399999</v>
      </c>
      <c r="AY10" s="13">
        <v>485.89227835</v>
      </c>
      <c r="AZ10" s="13">
        <v>477.6585845000001</v>
      </c>
      <c r="BA10" s="13">
        <v>414.28493026</v>
      </c>
      <c r="BB10" s="13">
        <v>383.41648784000006</v>
      </c>
      <c r="BC10" s="13">
        <v>400.61933239000007</v>
      </c>
      <c r="BD10" s="13">
        <v>1427.41458148</v>
      </c>
      <c r="BE10" s="13">
        <f>'[1]Sheet1'!$B$23/1000000</f>
        <v>416.39877228</v>
      </c>
      <c r="BF10" s="13">
        <f>'[2]Sheet1'!$B$23/1000000</f>
        <v>398.9835168800001</v>
      </c>
      <c r="BG10" s="13">
        <f>'[3]Sheet1'!$B$23/1000000</f>
        <v>464.5930309</v>
      </c>
      <c r="BH10" s="13">
        <f>'[4]Sheet1'!$B$23/1000000</f>
        <v>369.60301451</v>
      </c>
      <c r="BI10" s="13">
        <f>'[5]Sheet1'!$B$23/1000000</f>
        <v>408.48481404999995</v>
      </c>
      <c r="BJ10" s="13">
        <f>'[6]Sheet1'!$B$23/1000000</f>
        <v>446.91974402</v>
      </c>
      <c r="BK10" s="13">
        <f>'[7]Sheet1'!$B$23/1000000</f>
        <v>443.4163207600001</v>
      </c>
      <c r="BL10" s="45">
        <f>'[8]Sheet1'!$B$23/1000000</f>
        <v>375.32156171</v>
      </c>
      <c r="BM10" s="46">
        <f>'[9]Sheet1'!$B$23/1000000</f>
        <v>729.0334312199999</v>
      </c>
      <c r="BN10" s="46">
        <f>'[10]Sheet1'!$B$23/1000000</f>
        <v>725.0145031299999</v>
      </c>
      <c r="BO10" s="46">
        <f>'[11]Sheet1'!$B$23/1000000</f>
        <v>1098.90947599</v>
      </c>
      <c r="BP10" s="46">
        <f>'[12]Sheet1'!$B$23/1000000</f>
        <v>992.1188730900001</v>
      </c>
      <c r="BQ10" s="46">
        <f>'[13]Sheet1'!$B$23/1000000</f>
        <v>1201.43987516</v>
      </c>
      <c r="BR10" s="46">
        <f>'[14]Sheet1'!$B$23/1000000</f>
        <v>986.1751855699999</v>
      </c>
      <c r="BS10" s="46">
        <f>'[15]Sheet1'!$B$23/1000000</f>
        <v>242.02596111</v>
      </c>
      <c r="BT10" s="46">
        <f>'[16]Sheet1'!$B$23/1000000</f>
        <v>265.07175251</v>
      </c>
      <c r="BU10" s="46">
        <f>'[17]Sheet1'!$B$23/1000000</f>
        <v>629.2786777099999</v>
      </c>
      <c r="BV10" s="46">
        <f>'[18]Sheet1'!$B$23/1000000</f>
        <v>232.09688796999998</v>
      </c>
      <c r="BW10" s="46">
        <f>'[19]Sheet1'!$B$23/1000000</f>
        <v>1772.48271753</v>
      </c>
      <c r="BX10" s="47">
        <f>'[21]Sheet1'!$B$23/1000000</f>
        <v>1112.84506202</v>
      </c>
      <c r="BY10" s="47">
        <f>'[22]Sheet1'!$B$23/1000000</f>
        <v>719.9897684200001</v>
      </c>
      <c r="BZ10" s="46">
        <f>'[24]Sheet1'!$B$23/1000000</f>
        <v>954.99927037</v>
      </c>
      <c r="CA10" s="46">
        <f>'[26]Sheet1'!$B$23/1000000</f>
        <v>1127.92354501</v>
      </c>
      <c r="CB10" s="46">
        <f>'[28]Sheet1'!$B$23/1000000</f>
        <v>1138.33659691</v>
      </c>
      <c r="CC10" s="46">
        <f>'[30]Sheet1'!$B$23/1000000</f>
        <v>1211.15307042</v>
      </c>
      <c r="CD10" s="46">
        <f>'[32]Sheet1'!$B$23/1000000</f>
        <v>1131.4411226500001</v>
      </c>
    </row>
    <row r="11" spans="1:82" ht="12.75">
      <c r="A11" s="36"/>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51"/>
      <c r="BM11" s="52"/>
      <c r="BN11" s="52"/>
      <c r="BO11" s="52"/>
      <c r="BP11" s="52"/>
      <c r="BQ11" s="52"/>
      <c r="BR11" s="52"/>
      <c r="BS11" s="52"/>
      <c r="BT11" s="52"/>
      <c r="BU11" s="52"/>
      <c r="BV11" s="52"/>
      <c r="BW11" s="52"/>
      <c r="BX11" s="53"/>
      <c r="BY11" s="53"/>
      <c r="BZ11" s="52"/>
      <c r="CA11" s="52"/>
      <c r="CB11" s="52"/>
      <c r="CC11" s="52"/>
      <c r="CD11" s="52"/>
    </row>
    <row r="12" spans="1:82" ht="12.75">
      <c r="A12" s="34" t="s">
        <v>18</v>
      </c>
      <c r="B12" s="13">
        <v>137.61651316999996</v>
      </c>
      <c r="C12" s="13">
        <v>182.07427804999998</v>
      </c>
      <c r="D12" s="13">
        <v>875.7415972200006</v>
      </c>
      <c r="E12" s="13">
        <v>130.613430511587</v>
      </c>
      <c r="F12" s="13">
        <v>150.45930010021766</v>
      </c>
      <c r="G12" s="13">
        <v>1061.878690144064</v>
      </c>
      <c r="H12" s="13">
        <v>1740.974298289982</v>
      </c>
      <c r="I12" s="13">
        <v>-781.4290221700003</v>
      </c>
      <c r="J12" s="13">
        <v>49.674508179999975</v>
      </c>
      <c r="K12" s="13">
        <v>414.2893817495428</v>
      </c>
      <c r="L12" s="13">
        <v>397.3146418369315</v>
      </c>
      <c r="M12" s="13">
        <v>86.13914886597422</v>
      </c>
      <c r="N12" s="13">
        <v>1011.1591962167631</v>
      </c>
      <c r="O12" s="13">
        <v>989.2219612842164</v>
      </c>
      <c r="P12" s="13">
        <v>831.7391455872994</v>
      </c>
      <c r="Q12" s="13">
        <v>2929.676546468456</v>
      </c>
      <c r="R12" s="13">
        <v>1990.7519287600003</v>
      </c>
      <c r="S12" s="13">
        <v>1657.98494069</v>
      </c>
      <c r="T12" s="13">
        <v>6116.09448616</v>
      </c>
      <c r="U12" s="13">
        <v>3397.9592320800007</v>
      </c>
      <c r="V12" s="13">
        <v>2285.58827011</v>
      </c>
      <c r="W12" s="13">
        <v>1332.3662863500003</v>
      </c>
      <c r="X12" s="13">
        <v>406.3244463543656</v>
      </c>
      <c r="Y12" s="13">
        <v>434.3641343587735</v>
      </c>
      <c r="Z12" s="13">
        <v>-1417.3229834074293</v>
      </c>
      <c r="AA12" s="13">
        <v>-1868.3682066236115</v>
      </c>
      <c r="AB12" s="13">
        <v>-1595.994606597022</v>
      </c>
      <c r="AC12" s="13">
        <v>-179.43706454390508</v>
      </c>
      <c r="AD12" s="13">
        <v>-1254.6054790399996</v>
      </c>
      <c r="AE12" s="13">
        <v>-1621.2056028500003</v>
      </c>
      <c r="AF12" s="13">
        <v>-270.16969462</v>
      </c>
      <c r="AG12" s="13">
        <v>-2687.5782815000002</v>
      </c>
      <c r="AH12" s="13">
        <v>-2286.4940175600004</v>
      </c>
      <c r="AI12" s="13">
        <v>-278.0489811299999</v>
      </c>
      <c r="AJ12" s="13">
        <v>-1026.6441904600001</v>
      </c>
      <c r="AK12" s="13">
        <v>-3017.73337586</v>
      </c>
      <c r="AL12" s="13">
        <v>-4361.60022683</v>
      </c>
      <c r="AM12" s="13">
        <v>-5446.844141180001</v>
      </c>
      <c r="AN12" s="13">
        <v>-3702.731389810001</v>
      </c>
      <c r="AO12" s="13">
        <v>-7082.72276265</v>
      </c>
      <c r="AP12" s="13">
        <v>-7651.256225149999</v>
      </c>
      <c r="AQ12" s="13">
        <v>-6100.33495797</v>
      </c>
      <c r="AR12" s="13">
        <v>-3797.31203508</v>
      </c>
      <c r="AS12" s="13">
        <v>-4644.388744049999</v>
      </c>
      <c r="AT12" s="13">
        <v>-4960.472442799999</v>
      </c>
      <c r="AU12" s="13">
        <v>-6398.300577869999</v>
      </c>
      <c r="AV12" s="13">
        <v>-8227.78708375</v>
      </c>
      <c r="AW12" s="13">
        <v>-7999.748671159999</v>
      </c>
      <c r="AX12" s="13">
        <v>-10174.633084230001</v>
      </c>
      <c r="AY12" s="13">
        <v>-10113.783953670001</v>
      </c>
      <c r="AZ12" s="13">
        <v>-10143.78037599</v>
      </c>
      <c r="BA12" s="13">
        <v>-8711.323135810002</v>
      </c>
      <c r="BB12" s="13">
        <v>-11518.944444010001</v>
      </c>
      <c r="BC12" s="13">
        <v>-14473.848227699998</v>
      </c>
      <c r="BD12" s="13">
        <v>-10288.75051043</v>
      </c>
      <c r="BE12" s="13">
        <f>BE13-BE14</f>
        <v>-12018.741572530002</v>
      </c>
      <c r="BF12" s="13">
        <f>BF13-BF14</f>
        <v>-11049.68416341</v>
      </c>
      <c r="BG12" s="13">
        <f>BG13-BG14</f>
        <v>-6483.731930110001</v>
      </c>
      <c r="BH12" s="13">
        <f>BH13-BH14</f>
        <v>-9067.318255240001</v>
      </c>
      <c r="BI12" s="13">
        <f>BI13-BI14</f>
        <v>-9086.481901110003</v>
      </c>
      <c r="BJ12" s="13">
        <f>BJ13-BJ14-0.1</f>
        <v>-8506.60785229</v>
      </c>
      <c r="BK12" s="13">
        <f>BK13-BK14-0.1</f>
        <v>-8571.244391570002</v>
      </c>
      <c r="BL12" s="45">
        <f>BL13-BL14+0.1</f>
        <v>-9294.954522750002</v>
      </c>
      <c r="BM12" s="46">
        <f aca="true" t="shared" si="1" ref="BM12:BR12">BM13-BM14+0</f>
        <v>-6602.067717290001</v>
      </c>
      <c r="BN12" s="46">
        <f t="shared" si="1"/>
        <v>-3812.038270649999</v>
      </c>
      <c r="BO12" s="46">
        <f t="shared" si="1"/>
        <v>-5607.745996040002</v>
      </c>
      <c r="BP12" s="46">
        <f t="shared" si="1"/>
        <v>-4188.140901110002</v>
      </c>
      <c r="BQ12" s="46">
        <f t="shared" si="1"/>
        <v>-2666.02621423</v>
      </c>
      <c r="BR12" s="46">
        <f t="shared" si="1"/>
        <v>-1946.8404187900005</v>
      </c>
      <c r="BS12" s="46">
        <f>BS13-BS14-0.1</f>
        <v>-5236.523141280004</v>
      </c>
      <c r="BT12" s="46">
        <f>BT13-BT14-0</f>
        <v>-3609.680674170001</v>
      </c>
      <c r="BU12" s="46">
        <f>BU13-BU14-0.1</f>
        <v>-5299.717126800001</v>
      </c>
      <c r="BV12" s="46">
        <f>BV13-BV14-0.1</f>
        <v>-4414.937811830003</v>
      </c>
      <c r="BW12" s="46">
        <f>BW13-BW14-0</f>
        <v>-5434.74987763</v>
      </c>
      <c r="BX12" s="47">
        <f>BX13-BX14-0.1</f>
        <v>-2547.8153658800006</v>
      </c>
      <c r="BY12" s="47">
        <f>BY13-BY14-0</f>
        <v>-4690.56278124</v>
      </c>
      <c r="BZ12" s="46">
        <f>BZ13-BZ14-0</f>
        <v>-5332.822475890003</v>
      </c>
      <c r="CA12" s="46">
        <f>CA13-CA14+0.1</f>
        <v>-3553.9758235900013</v>
      </c>
      <c r="CB12" s="46">
        <f>CB13-CB14</f>
        <v>-2084.8956575300017</v>
      </c>
      <c r="CC12" s="46">
        <f>CC13-CC14</f>
        <v>-4225.448602360002</v>
      </c>
      <c r="CD12" s="46">
        <f>CD13-CD14</f>
        <v>-2847.417055920001</v>
      </c>
    </row>
    <row r="13" spans="1:82" ht="12.75">
      <c r="A13" s="35" t="s">
        <v>4</v>
      </c>
      <c r="B13" s="16">
        <v>3139.7837468000002</v>
      </c>
      <c r="C13" s="16">
        <v>3149.04347096</v>
      </c>
      <c r="D13" s="16">
        <v>3926.996989</v>
      </c>
      <c r="E13" s="16">
        <v>3357.739762</v>
      </c>
      <c r="F13" s="16">
        <v>3506.240606</v>
      </c>
      <c r="G13" s="16">
        <v>3741.4083063100006</v>
      </c>
      <c r="H13" s="16">
        <v>3714.43839636</v>
      </c>
      <c r="I13" s="16">
        <v>2962.8244133199996</v>
      </c>
      <c r="J13" s="16">
        <v>2920.79116179</v>
      </c>
      <c r="K13" s="16">
        <v>2548.24322632</v>
      </c>
      <c r="L13" s="16">
        <v>2590.48661219</v>
      </c>
      <c r="M13" s="16">
        <v>2388.65412565</v>
      </c>
      <c r="N13" s="16">
        <v>3869.00069032</v>
      </c>
      <c r="O13" s="16">
        <v>3892.00868725</v>
      </c>
      <c r="P13" s="16">
        <v>3580.04742002</v>
      </c>
      <c r="Q13" s="16">
        <v>5586.666033139999</v>
      </c>
      <c r="R13" s="16">
        <v>3210.91640915</v>
      </c>
      <c r="S13" s="16">
        <v>2954.68904002</v>
      </c>
      <c r="T13" s="16">
        <v>6974.3828029</v>
      </c>
      <c r="U13" s="16">
        <v>4292.61008146</v>
      </c>
      <c r="V13" s="16">
        <v>3109.69503725</v>
      </c>
      <c r="W13" s="16">
        <v>2849.18591035</v>
      </c>
      <c r="X13" s="16">
        <v>1733.8511374500001</v>
      </c>
      <c r="Y13" s="16">
        <v>1826.23511194</v>
      </c>
      <c r="Z13" s="16">
        <v>633.2518045700001</v>
      </c>
      <c r="AA13" s="16">
        <v>1286.20747979</v>
      </c>
      <c r="AB13" s="16">
        <v>1550.8804501599998</v>
      </c>
      <c r="AC13" s="16">
        <v>1850.1954213699998</v>
      </c>
      <c r="AD13" s="16">
        <v>1569.38829328</v>
      </c>
      <c r="AE13" s="16">
        <v>1529.0761675699998</v>
      </c>
      <c r="AF13" s="16">
        <v>1308.74897704</v>
      </c>
      <c r="AG13" s="16">
        <v>1012.5843400399999</v>
      </c>
      <c r="AH13" s="16">
        <v>882.92728182</v>
      </c>
      <c r="AI13" s="16">
        <v>855.38795714</v>
      </c>
      <c r="AJ13" s="16">
        <v>838.76290878</v>
      </c>
      <c r="AK13" s="16">
        <v>817.47247836</v>
      </c>
      <c r="AL13" s="16">
        <v>616.1787680499999</v>
      </c>
      <c r="AM13" s="16">
        <v>395.88312455</v>
      </c>
      <c r="AN13" s="16">
        <v>2031.97006384</v>
      </c>
      <c r="AO13" s="16">
        <v>600.42965772</v>
      </c>
      <c r="AP13" s="16">
        <v>374.11609035000004</v>
      </c>
      <c r="AQ13" s="16">
        <v>355.45261107</v>
      </c>
      <c r="AR13" s="16">
        <v>1552.9325320599999</v>
      </c>
      <c r="AS13" s="16">
        <v>1570.87137172</v>
      </c>
      <c r="AT13" s="16">
        <v>1545.10323047</v>
      </c>
      <c r="AU13" s="16">
        <v>448.85450839</v>
      </c>
      <c r="AV13" s="16">
        <v>448.56171295</v>
      </c>
      <c r="AW13" s="16">
        <v>521.14826624</v>
      </c>
      <c r="AX13" s="16">
        <v>494.29731673000003</v>
      </c>
      <c r="AY13" s="16">
        <v>536.86457421</v>
      </c>
      <c r="AZ13" s="16">
        <v>488.22545363</v>
      </c>
      <c r="BA13" s="16">
        <v>407.00757025</v>
      </c>
      <c r="BB13" s="16">
        <v>476.97597074000004</v>
      </c>
      <c r="BC13" s="16">
        <v>556.00725135</v>
      </c>
      <c r="BD13" s="16">
        <v>543.1771875799999</v>
      </c>
      <c r="BE13" s="16">
        <f>'[1]Sheet1'!$B$27/1000000</f>
        <v>549.7501069900001</v>
      </c>
      <c r="BF13" s="16">
        <f>'[2]Sheet1'!$B$27/1000000</f>
        <v>550.85699226</v>
      </c>
      <c r="BG13" s="16">
        <f>'[3]Sheet1'!$B$27/1000000</f>
        <v>477.41486412</v>
      </c>
      <c r="BH13" s="16">
        <f>'[4]Sheet1'!$B$27/1000000</f>
        <v>858.9518383999999</v>
      </c>
      <c r="BI13" s="16">
        <f>'[5]Sheet1'!$B$27/1000000</f>
        <v>1303.64838705</v>
      </c>
      <c r="BJ13" s="16">
        <f>'[6]Sheet1'!$B$27/1000000</f>
        <v>1839.3430608899998</v>
      </c>
      <c r="BK13" s="16">
        <f>'[7]Sheet1'!$B$27/1000000</f>
        <v>1961.19232681</v>
      </c>
      <c r="BL13" s="48">
        <f>'[8]Sheet1'!$B$27/1000000</f>
        <v>2256.35475792</v>
      </c>
      <c r="BM13" s="49">
        <f>'[9]Sheet1'!$B$27/1000000</f>
        <v>2585.0422899500004</v>
      </c>
      <c r="BN13" s="49">
        <f>'[10]Sheet1'!$B$27/1000000</f>
        <v>3851.9891387000002</v>
      </c>
      <c r="BO13" s="49">
        <f>'[11]Sheet1'!$B$27/1000000</f>
        <v>4715.66671377</v>
      </c>
      <c r="BP13" s="49">
        <f>'[12]Sheet1'!$B$27/1000000</f>
        <v>5382.365376600001</v>
      </c>
      <c r="BQ13" s="49">
        <f>'[13]Sheet1'!$B$27/1000000</f>
        <v>5373.299257309999</v>
      </c>
      <c r="BR13" s="49">
        <f>'[14]Sheet1'!$B$27/1000000</f>
        <v>5497.652171729999</v>
      </c>
      <c r="BS13" s="49">
        <f>'[15]Sheet1'!$B$27/1000000</f>
        <v>5506.044607059999</v>
      </c>
      <c r="BT13" s="49">
        <f>'[16]Sheet1'!$B$27/1000000</f>
        <v>5753.61361069</v>
      </c>
      <c r="BU13" s="49">
        <f>'[17]Sheet1'!$B$27/1000000</f>
        <v>5568.84664612</v>
      </c>
      <c r="BV13" s="49">
        <f>'[18]Sheet1'!$B$27/1000000</f>
        <v>5768.74155993</v>
      </c>
      <c r="BW13" s="49">
        <f>'[19]Sheet1'!$B$27/1000000</f>
        <v>5871.799582740001</v>
      </c>
      <c r="BX13" s="50">
        <f>'[21]Sheet1'!$B$27/1000000</f>
        <v>6313.44207627</v>
      </c>
      <c r="BY13" s="50">
        <f>'[22]Sheet1'!$B$27/1000000</f>
        <v>6257.54011645</v>
      </c>
      <c r="BZ13" s="49">
        <f>'[24]Sheet1'!$B$27/1000000</f>
        <v>6678.25927748</v>
      </c>
      <c r="CA13" s="49">
        <f>'[26]Sheet1'!$B$27/1000000</f>
        <v>8446.8647224</v>
      </c>
      <c r="CB13" s="49">
        <f>'[28]Sheet1'!$B$27/1000000</f>
        <v>9153.07114839</v>
      </c>
      <c r="CC13" s="49">
        <f>'[30]Sheet1'!$B$27/1000000</f>
        <v>9515.29997556</v>
      </c>
      <c r="CD13" s="49">
        <f>'[32]Sheet1'!$B$27/1000000</f>
        <v>9793.35363435</v>
      </c>
    </row>
    <row r="14" spans="1:82" ht="12.75">
      <c r="A14" s="35" t="s">
        <v>5</v>
      </c>
      <c r="B14" s="16">
        <v>3002.1672336300003</v>
      </c>
      <c r="C14" s="16">
        <v>2966.96919291</v>
      </c>
      <c r="D14" s="16">
        <v>3051.2553917799996</v>
      </c>
      <c r="E14" s="16">
        <v>3227.126331488413</v>
      </c>
      <c r="F14" s="16">
        <v>3355.781305899782</v>
      </c>
      <c r="G14" s="16">
        <v>2679.5296161659367</v>
      </c>
      <c r="H14" s="16">
        <v>1973.4640980700178</v>
      </c>
      <c r="I14" s="16">
        <v>3744.25343549</v>
      </c>
      <c r="J14" s="16">
        <v>2871.11665361</v>
      </c>
      <c r="K14" s="16">
        <v>2133.953844570457</v>
      </c>
      <c r="L14" s="16">
        <v>2193.1719703530684</v>
      </c>
      <c r="M14" s="16">
        <v>2302.5149767840257</v>
      </c>
      <c r="N14" s="16">
        <v>2857.841494103237</v>
      </c>
      <c r="O14" s="16">
        <v>2902.7867259657837</v>
      </c>
      <c r="P14" s="16">
        <v>2748.3082744327007</v>
      </c>
      <c r="Q14" s="16">
        <v>2656.989486671543</v>
      </c>
      <c r="R14" s="16">
        <v>1220.1644803899999</v>
      </c>
      <c r="S14" s="16">
        <v>1296.70409933</v>
      </c>
      <c r="T14" s="16">
        <v>858.28831674</v>
      </c>
      <c r="U14" s="16">
        <v>894.6508493799998</v>
      </c>
      <c r="V14" s="16">
        <v>824.10676714</v>
      </c>
      <c r="W14" s="16">
        <v>1516.8196239999997</v>
      </c>
      <c r="X14" s="16">
        <v>1327.5266910956345</v>
      </c>
      <c r="Y14" s="16">
        <v>1391.8709775812265</v>
      </c>
      <c r="Z14" s="16">
        <v>2050.5747879774294</v>
      </c>
      <c r="AA14" s="16">
        <v>3154.5756864136115</v>
      </c>
      <c r="AB14" s="16">
        <v>3146.875056757022</v>
      </c>
      <c r="AC14" s="16">
        <v>2029.632485913905</v>
      </c>
      <c r="AD14" s="16">
        <v>2823.9937723199996</v>
      </c>
      <c r="AE14" s="16">
        <v>3150.28177042</v>
      </c>
      <c r="AF14" s="16">
        <v>1578.91867166</v>
      </c>
      <c r="AG14" s="16">
        <v>3700.16262154</v>
      </c>
      <c r="AH14" s="16">
        <v>3169.42129938</v>
      </c>
      <c r="AI14" s="16">
        <v>1133.43693827</v>
      </c>
      <c r="AJ14" s="16">
        <v>1865.40709924</v>
      </c>
      <c r="AK14" s="16">
        <v>3835.2058542199998</v>
      </c>
      <c r="AL14" s="16">
        <v>4977.77899488</v>
      </c>
      <c r="AM14" s="16">
        <v>5842.727265730001</v>
      </c>
      <c r="AN14" s="16">
        <v>5734.701453650001</v>
      </c>
      <c r="AO14" s="16">
        <v>7683.15242037</v>
      </c>
      <c r="AP14" s="16">
        <v>8025.3723155</v>
      </c>
      <c r="AQ14" s="16">
        <v>6455.78756904</v>
      </c>
      <c r="AR14" s="16">
        <v>5350.24456714</v>
      </c>
      <c r="AS14" s="16">
        <v>6215.260115769999</v>
      </c>
      <c r="AT14" s="16">
        <v>6505.575673269999</v>
      </c>
      <c r="AU14" s="16">
        <v>6847.155086259999</v>
      </c>
      <c r="AV14" s="16">
        <v>8676.3487967</v>
      </c>
      <c r="AW14" s="16">
        <v>8520.896937399999</v>
      </c>
      <c r="AX14" s="16">
        <v>10668.930400960002</v>
      </c>
      <c r="AY14" s="16">
        <v>10650.648527880001</v>
      </c>
      <c r="AZ14" s="16">
        <v>10632.00582962</v>
      </c>
      <c r="BA14" s="16">
        <v>9118.330706060002</v>
      </c>
      <c r="BB14" s="16">
        <v>11995.920414750002</v>
      </c>
      <c r="BC14" s="16">
        <v>15029.855479049998</v>
      </c>
      <c r="BD14" s="16">
        <v>10831.92769801</v>
      </c>
      <c r="BE14" s="16">
        <f>'[1]Sheet1'!$B$31/1000000</f>
        <v>12568.491679520002</v>
      </c>
      <c r="BF14" s="16">
        <f>'[2]Sheet1'!$B$31/1000000</f>
        <v>11600.54115567</v>
      </c>
      <c r="BG14" s="16">
        <f>'[3]Sheet1'!$B$31/1000000</f>
        <v>6961.1467942300005</v>
      </c>
      <c r="BH14" s="16">
        <f>'[4]Sheet1'!$B$31/1000000</f>
        <v>9926.270093640002</v>
      </c>
      <c r="BI14" s="16">
        <f>'[5]Sheet1'!$B$31/1000000</f>
        <v>10390.130288160002</v>
      </c>
      <c r="BJ14" s="16">
        <f>'[6]Sheet1'!$B$31/1000000</f>
        <v>10345.85091318</v>
      </c>
      <c r="BK14" s="16">
        <f>'[7]Sheet1'!$B$31/1000000</f>
        <v>10532.336718380002</v>
      </c>
      <c r="BL14" s="48">
        <f>'[8]Sheet1'!$B$31/1000000</f>
        <v>11551.409280670003</v>
      </c>
      <c r="BM14" s="49">
        <f>'[9]Sheet1'!$B$31/1000000</f>
        <v>9187.110007240002</v>
      </c>
      <c r="BN14" s="49">
        <f>'[10]Sheet1'!$B$31/1000000</f>
        <v>7664.027409349999</v>
      </c>
      <c r="BO14" s="49">
        <f>'[11]Sheet1'!$B$31/1000000</f>
        <v>10323.412709810002</v>
      </c>
      <c r="BP14" s="49">
        <f>'[12]Sheet1'!$B$31/1000000</f>
        <v>9570.506277710003</v>
      </c>
      <c r="BQ14" s="49">
        <f>'[13]Sheet1'!$B$31/1000000</f>
        <v>8039.325471539999</v>
      </c>
      <c r="BR14" s="49">
        <f>'[14]Sheet1'!$B$31/1000000</f>
        <v>7444.49259052</v>
      </c>
      <c r="BS14" s="49">
        <f>'[15]Sheet1'!$B$31/1000000</f>
        <v>10742.467748340003</v>
      </c>
      <c r="BT14" s="49">
        <f>'[16]Sheet1'!$B$31/1000000</f>
        <v>9363.294284860001</v>
      </c>
      <c r="BU14" s="49">
        <f>'[17]Sheet1'!$B$31/1000000</f>
        <v>10868.46377292</v>
      </c>
      <c r="BV14" s="49">
        <f>'[18]Sheet1'!$B$31/1000000</f>
        <v>10183.579371760003</v>
      </c>
      <c r="BW14" s="49">
        <f>'[19]Sheet1'!$B$31/1000000</f>
        <v>11306.54946037</v>
      </c>
      <c r="BX14" s="50">
        <f>'[21]Sheet1'!$B$31/1000000</f>
        <v>8861.15744215</v>
      </c>
      <c r="BY14" s="50">
        <f>'[22]Sheet1'!$B$31/1000000</f>
        <v>10948.10289769</v>
      </c>
      <c r="BZ14" s="49">
        <f>'[24]Sheet1'!$B$31/1000000</f>
        <v>12011.081753370003</v>
      </c>
      <c r="CA14" s="49">
        <f>'[26]Sheet1'!$B$31/1000000</f>
        <v>12000.94054599</v>
      </c>
      <c r="CB14" s="49">
        <f>'[28]Sheet1'!$B$31/1000000</f>
        <v>11237.966805920001</v>
      </c>
      <c r="CC14" s="49">
        <f>'[30]Sheet1'!$B$31/1000000</f>
        <v>13740.748577920001</v>
      </c>
      <c r="CD14" s="49">
        <f>'[32]Sheet1'!$B$31/1000000</f>
        <v>12640.770690270001</v>
      </c>
    </row>
    <row r="15" spans="1:82" ht="12.75">
      <c r="A15" s="36"/>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51"/>
      <c r="BM15" s="52"/>
      <c r="BN15" s="52"/>
      <c r="BO15" s="52"/>
      <c r="BP15" s="52"/>
      <c r="BQ15" s="52"/>
      <c r="BR15" s="52"/>
      <c r="BS15" s="52"/>
      <c r="BT15" s="52"/>
      <c r="BU15" s="52"/>
      <c r="BV15" s="52"/>
      <c r="BW15" s="52"/>
      <c r="BX15" s="53"/>
      <c r="BY15" s="53"/>
      <c r="BZ15" s="52"/>
      <c r="CA15" s="52"/>
      <c r="CB15" s="52"/>
      <c r="CC15" s="52"/>
      <c r="CD15" s="52"/>
    </row>
    <row r="16" spans="1:82" ht="12.75">
      <c r="A16" s="34" t="s">
        <v>6</v>
      </c>
      <c r="B16" s="13">
        <v>364.83736892</v>
      </c>
      <c r="C16" s="13">
        <v>363.76715225</v>
      </c>
      <c r="D16" s="13">
        <v>362.77418272000006</v>
      </c>
      <c r="E16" s="13">
        <v>364.30411151</v>
      </c>
      <c r="F16" s="13">
        <v>388.00840712</v>
      </c>
      <c r="G16" s="13">
        <v>395.47699422000005</v>
      </c>
      <c r="H16" s="13">
        <v>399.03364372000004</v>
      </c>
      <c r="I16" s="13">
        <v>389.67512419</v>
      </c>
      <c r="J16" s="13">
        <v>409.95888449</v>
      </c>
      <c r="K16" s="13">
        <v>460.57229746</v>
      </c>
      <c r="L16" s="13">
        <v>428.3321902</v>
      </c>
      <c r="M16" s="13">
        <v>453.77655271000003</v>
      </c>
      <c r="N16" s="13">
        <v>244.14887417000003</v>
      </c>
      <c r="O16" s="13">
        <v>229.60677358</v>
      </c>
      <c r="P16" s="13">
        <v>223.62539123000002</v>
      </c>
      <c r="Q16" s="13">
        <v>241.67263115</v>
      </c>
      <c r="R16" s="13">
        <v>236.41597088999998</v>
      </c>
      <c r="S16" s="13">
        <v>250.72462037</v>
      </c>
      <c r="T16" s="13">
        <v>181.83086154</v>
      </c>
      <c r="U16" s="13">
        <v>201.20379308</v>
      </c>
      <c r="V16" s="13">
        <v>256.64443916</v>
      </c>
      <c r="W16" s="13">
        <v>248.74557785999994</v>
      </c>
      <c r="X16" s="13">
        <v>227.72453172000002</v>
      </c>
      <c r="Y16" s="13">
        <v>225.44617541000002</v>
      </c>
      <c r="Z16" s="13">
        <v>238.06401437</v>
      </c>
      <c r="AA16" s="13">
        <v>171.76577963</v>
      </c>
      <c r="AB16" s="13">
        <v>178.43381947000003</v>
      </c>
      <c r="AC16" s="13">
        <v>166.46477614999998</v>
      </c>
      <c r="AD16" s="13">
        <v>189.59635658000002</v>
      </c>
      <c r="AE16" s="13">
        <v>173.81212534</v>
      </c>
      <c r="AF16" s="13">
        <v>250.93420968</v>
      </c>
      <c r="AG16" s="13">
        <v>275.67343926999996</v>
      </c>
      <c r="AH16" s="13">
        <v>261.16223527</v>
      </c>
      <c r="AI16" s="13">
        <v>255.85084845</v>
      </c>
      <c r="AJ16" s="13">
        <v>209.41370702999998</v>
      </c>
      <c r="AK16" s="13">
        <v>136.05254878</v>
      </c>
      <c r="AL16" s="13">
        <v>134.52600765</v>
      </c>
      <c r="AM16" s="13">
        <v>134.70720567</v>
      </c>
      <c r="AN16" s="13">
        <v>137.79462722</v>
      </c>
      <c r="AO16" s="13">
        <v>137.03708234</v>
      </c>
      <c r="AP16" s="13">
        <v>136.46707870999998</v>
      </c>
      <c r="AQ16" s="13">
        <v>134.24391816</v>
      </c>
      <c r="AR16" s="13">
        <v>134.94037146</v>
      </c>
      <c r="AS16" s="13">
        <v>134.82358481</v>
      </c>
      <c r="AT16" s="13">
        <v>134.19711791999998</v>
      </c>
      <c r="AU16" s="13">
        <v>134.72439673</v>
      </c>
      <c r="AV16" s="13">
        <v>129.0434771</v>
      </c>
      <c r="AW16" s="13">
        <v>129.82077532</v>
      </c>
      <c r="AX16" s="13">
        <v>133.32451709999998</v>
      </c>
      <c r="AY16" s="13">
        <v>133.92730432000002</v>
      </c>
      <c r="AZ16" s="13">
        <v>133.58315639</v>
      </c>
      <c r="BA16" s="13">
        <v>133.51973783</v>
      </c>
      <c r="BB16" s="13">
        <v>136.90933134</v>
      </c>
      <c r="BC16" s="13">
        <v>138.49767717</v>
      </c>
      <c r="BD16" s="13">
        <v>144.02528096</v>
      </c>
      <c r="BE16" s="13">
        <f>'[1]Sheet1'!$B$35/1000000</f>
        <v>145.69053169999998</v>
      </c>
      <c r="BF16" s="13">
        <f>'[2]Sheet1'!$B$35/1000000</f>
        <v>146.81563050999998</v>
      </c>
      <c r="BG16" s="13">
        <f>'[3]Sheet1'!$B$35/1000000</f>
        <v>130.98986451</v>
      </c>
      <c r="BH16" s="13">
        <f>'[4]Sheet1'!$B$35/1000000</f>
        <v>127.39054542000002</v>
      </c>
      <c r="BI16" s="13">
        <f>'[5]Sheet1'!$B$35/1000000</f>
        <v>130.37484063</v>
      </c>
      <c r="BJ16" s="13">
        <f>'[6]Sheet1'!$B$35/1000000</f>
        <v>133.13092955</v>
      </c>
      <c r="BK16" s="13">
        <f>'[7]Sheet1'!$B$35/1000000</f>
        <v>133.86690392</v>
      </c>
      <c r="BL16" s="45">
        <f>'[8]Sheet1'!$B$35/1000000</f>
        <v>135.24125314</v>
      </c>
      <c r="BM16" s="46">
        <f>'[9]Sheet1'!$B$35/1000000</f>
        <v>138.32943614</v>
      </c>
      <c r="BN16" s="46">
        <f>'[10]Sheet1'!$B$35/1000000</f>
        <v>137.00650791</v>
      </c>
      <c r="BO16" s="46">
        <f>'[11]Sheet1'!$B$35/1000000</f>
        <v>138.48945193</v>
      </c>
      <c r="BP16" s="46">
        <f>'[12]Sheet1'!$B$35/1000000</f>
        <v>145.27448188</v>
      </c>
      <c r="BQ16" s="46">
        <f>'[13]Sheet1'!$B$35/1000000</f>
        <v>148.06149431</v>
      </c>
      <c r="BR16" s="46">
        <f>'[14]Sheet1'!$B$35/1000000</f>
        <v>146.01608326999997</v>
      </c>
      <c r="BS16" s="46">
        <f>'[15]Sheet1'!$B$35/1000000</f>
        <v>131.43492171</v>
      </c>
      <c r="BT16" s="46">
        <f>'[16]Sheet1'!$B$35/1000000</f>
        <v>127.52369055000001</v>
      </c>
      <c r="BU16" s="46">
        <f>'[17]Sheet1'!$B$35/1000000</f>
        <v>129.14680019</v>
      </c>
      <c r="BV16" s="46">
        <f>'[18]Sheet1'!$B$35/1000000</f>
        <v>130.25238935</v>
      </c>
      <c r="BW16" s="46">
        <f>'[19]Sheet1'!$B$35/1000000</f>
        <v>130.31170630000003</v>
      </c>
      <c r="BX16" s="47">
        <f>'[21]Sheet1'!$B$35/1000000</f>
        <v>131.08382468000002</v>
      </c>
      <c r="BY16" s="47">
        <f>'[22]Sheet1'!$B$35/1000000</f>
        <v>132.3825924</v>
      </c>
      <c r="BZ16" s="46">
        <f>'[24]Sheet1'!$B$35/1000000</f>
        <v>131.29758731</v>
      </c>
      <c r="CA16" s="46">
        <f>'[26]Sheet1'!$B$35/1000000</f>
        <v>131.74161322999998</v>
      </c>
      <c r="CB16" s="46">
        <f>'[28]Sheet1'!$B$35/1000000</f>
        <v>132.81328573000002</v>
      </c>
      <c r="CC16" s="46">
        <f>'[30]Sheet1'!$B$35/1000000</f>
        <v>131.82367498</v>
      </c>
      <c r="CD16" s="46">
        <f>'[32]Sheet1'!$B$35/1000000</f>
        <v>131.68092209</v>
      </c>
    </row>
    <row r="17" spans="1:82" ht="12.75">
      <c r="A17" s="34"/>
      <c r="B17" s="13"/>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54"/>
      <c r="BM17" s="55"/>
      <c r="BN17" s="55"/>
      <c r="BO17" s="55"/>
      <c r="BP17" s="55"/>
      <c r="BQ17" s="55"/>
      <c r="BR17" s="55"/>
      <c r="BS17" s="55"/>
      <c r="BT17" s="55"/>
      <c r="BU17" s="55"/>
      <c r="BV17" s="55"/>
      <c r="BW17" s="55"/>
      <c r="BX17" s="56"/>
      <c r="BY17" s="56"/>
      <c r="BZ17" s="55"/>
      <c r="CA17" s="55"/>
      <c r="CB17" s="55"/>
      <c r="CC17" s="55"/>
      <c r="CD17" s="55"/>
    </row>
    <row r="18" spans="1:82" ht="12.75" hidden="1">
      <c r="A18" s="37"/>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51"/>
      <c r="BM18" s="52"/>
      <c r="BN18" s="52"/>
      <c r="BO18" s="52"/>
      <c r="BP18" s="52"/>
      <c r="BQ18" s="52"/>
      <c r="BR18" s="52"/>
      <c r="BS18" s="52"/>
      <c r="BT18" s="52"/>
      <c r="BU18" s="52"/>
      <c r="BV18" s="52"/>
      <c r="BW18" s="52"/>
      <c r="BX18" s="53"/>
      <c r="BY18" s="53"/>
      <c r="BZ18" s="52"/>
      <c r="CA18" s="52"/>
      <c r="CB18" s="52"/>
      <c r="CC18" s="52"/>
      <c r="CD18" s="52"/>
    </row>
    <row r="19" spans="1:82" ht="12.75">
      <c r="A19" s="34" t="s">
        <v>25</v>
      </c>
      <c r="B19" s="13">
        <v>18475.71719897</v>
      </c>
      <c r="C19" s="13">
        <v>18226.91346272</v>
      </c>
      <c r="D19" s="13">
        <v>19546.53944494</v>
      </c>
      <c r="E19" s="13">
        <v>20105.91613062</v>
      </c>
      <c r="F19" s="13">
        <v>19404.89015799</v>
      </c>
      <c r="G19" s="13">
        <v>21116.03375317</v>
      </c>
      <c r="H19" s="13">
        <v>22319.009440910002</v>
      </c>
      <c r="I19" s="13">
        <v>21123.88071207</v>
      </c>
      <c r="J19" s="13">
        <v>21542.75208211</v>
      </c>
      <c r="K19" s="13">
        <v>21443.432862039997</v>
      </c>
      <c r="L19" s="13">
        <v>21098.43681491</v>
      </c>
      <c r="M19" s="13">
        <v>20464.66092255</v>
      </c>
      <c r="N19" s="13">
        <v>22015.26663087</v>
      </c>
      <c r="O19" s="13">
        <v>21197.36036622</v>
      </c>
      <c r="P19" s="13">
        <v>20481.551615769997</v>
      </c>
      <c r="Q19" s="13">
        <v>22248.551168190002</v>
      </c>
      <c r="R19" s="13">
        <v>21064.49832313</v>
      </c>
      <c r="S19" s="13">
        <v>21100.005745180002</v>
      </c>
      <c r="T19" s="13">
        <v>25101.57854322</v>
      </c>
      <c r="U19" s="13">
        <v>22294.39419364</v>
      </c>
      <c r="V19" s="13">
        <v>22508.94697737</v>
      </c>
      <c r="W19" s="13">
        <v>23523.39809046</v>
      </c>
      <c r="X19" s="13">
        <v>22483.14806318</v>
      </c>
      <c r="Y19" s="13">
        <v>22498.94195317</v>
      </c>
      <c r="Z19" s="13">
        <v>23840.87005589</v>
      </c>
      <c r="AA19" s="13">
        <v>23651.31323153</v>
      </c>
      <c r="AB19" s="13">
        <v>23226.641828519998</v>
      </c>
      <c r="AC19" s="13">
        <v>25526.170621259997</v>
      </c>
      <c r="AD19" s="13">
        <v>26244.592239070003</v>
      </c>
      <c r="AE19" s="13">
        <v>24323.401046870003</v>
      </c>
      <c r="AF19" s="13">
        <v>28011.371709529998</v>
      </c>
      <c r="AG19" s="13">
        <v>25268.296222819998</v>
      </c>
      <c r="AH19" s="13">
        <v>25648.78182188</v>
      </c>
      <c r="AI19" s="13">
        <v>27295.47448843</v>
      </c>
      <c r="AJ19" s="13">
        <v>25258.072848289998</v>
      </c>
      <c r="AK19" s="13">
        <v>24456.10184368</v>
      </c>
      <c r="AL19" s="13">
        <v>27159.279106420003</v>
      </c>
      <c r="AM19" s="13">
        <v>26115.40342258</v>
      </c>
      <c r="AN19" s="13">
        <v>29696.93132154</v>
      </c>
      <c r="AO19" s="13">
        <v>31979.80005153</v>
      </c>
      <c r="AP19" s="13">
        <v>29914.640935010004</v>
      </c>
      <c r="AQ19" s="13">
        <v>28304.26439484</v>
      </c>
      <c r="AR19" s="13">
        <v>30494.72221607</v>
      </c>
      <c r="AS19" s="13">
        <v>31359.024071090003</v>
      </c>
      <c r="AT19" s="13">
        <v>31441.8929278</v>
      </c>
      <c r="AU19" s="13">
        <v>29979.42806007</v>
      </c>
      <c r="AV19" s="13">
        <v>29268.41474912</v>
      </c>
      <c r="AW19" s="13">
        <v>29682.459946739997</v>
      </c>
      <c r="AX19" s="13">
        <v>29867.978809930006</v>
      </c>
      <c r="AY19" s="13">
        <v>30629.88158966</v>
      </c>
      <c r="AZ19" s="13">
        <v>30564.383333699996</v>
      </c>
      <c r="BA19" s="13">
        <v>30067.90681988</v>
      </c>
      <c r="BB19" s="13">
        <v>30105.102502470003</v>
      </c>
      <c r="BC19" s="13">
        <v>29790.27107264</v>
      </c>
      <c r="BD19" s="13">
        <v>35933.94130814</v>
      </c>
      <c r="BE19" s="13">
        <f aca="true" t="shared" si="2" ref="BE19:BL19">BE20+BE21+BE24</f>
        <v>32386.341888460003</v>
      </c>
      <c r="BF19" s="13">
        <f t="shared" si="2"/>
        <v>34276.58250116408</v>
      </c>
      <c r="BG19" s="13">
        <f t="shared" si="2"/>
        <v>35111.00837028879</v>
      </c>
      <c r="BH19" s="13">
        <f t="shared" si="2"/>
        <v>34067.04096901</v>
      </c>
      <c r="BI19" s="13">
        <f t="shared" si="2"/>
        <v>35103.66882768925</v>
      </c>
      <c r="BJ19" s="13">
        <f t="shared" si="2"/>
        <v>35751.59099696579</v>
      </c>
      <c r="BK19" s="13">
        <f t="shared" si="2"/>
        <v>38197.2619229105</v>
      </c>
      <c r="BL19" s="45">
        <f t="shared" si="2"/>
        <v>36523.153506737755</v>
      </c>
      <c r="BM19" s="46">
        <f>BM20+BM21+BM24+0.1</f>
        <v>36555.74562864788</v>
      </c>
      <c r="BN19" s="46">
        <f>BN20+BN21+BN24+0</f>
        <v>38965.98855685605</v>
      </c>
      <c r="BO19" s="46">
        <f>BO20+BO21+BO24+0</f>
        <v>40134.61045515154</v>
      </c>
      <c r="BP19" s="46">
        <f>BP20+BP21+BP24+0.1</f>
        <v>44936.940703780165</v>
      </c>
      <c r="BQ19" s="46">
        <f>BQ20+BQ21+BQ24+0</f>
        <v>44342.330995383425</v>
      </c>
      <c r="BR19" s="46">
        <f>BR20+BR21+BR24-0.1</f>
        <v>43591.28167973077</v>
      </c>
      <c r="BS19" s="46">
        <f>BS20+BS21+BS24-0</f>
        <v>42710.582827652506</v>
      </c>
      <c r="BT19" s="46">
        <f>BT20+BT21+BT24-0</f>
        <v>43612.443691460874</v>
      </c>
      <c r="BU19" s="46">
        <f>BU20+BU21+BU24-0.1</f>
        <v>41685.45425462251</v>
      </c>
      <c r="BV19" s="46">
        <f>BV20+BV21+BV24-0</f>
        <v>42340.93253281611</v>
      </c>
      <c r="BW19" s="46">
        <f>BW20+BW21+BW24+0.1</f>
        <v>42170.42128311997</v>
      </c>
      <c r="BX19" s="47">
        <f aca="true" t="shared" si="3" ref="BX19:CC19">BX20+BX21+BX24+0</f>
        <v>44290.324084538326</v>
      </c>
      <c r="BY19" s="47">
        <f t="shared" si="3"/>
        <v>42413.510129218135</v>
      </c>
      <c r="BZ19" s="46">
        <f t="shared" si="3"/>
        <v>42577.998072549795</v>
      </c>
      <c r="CA19" s="46">
        <f t="shared" si="3"/>
        <v>42078.56167627261</v>
      </c>
      <c r="CB19" s="46">
        <f t="shared" si="3"/>
        <v>48313.87227263742</v>
      </c>
      <c r="CC19" s="46">
        <f t="shared" si="3"/>
        <v>43945.926035779215</v>
      </c>
      <c r="CD19" s="46">
        <f>CD20+CD21+CD24+0</f>
        <v>45015.294442009115</v>
      </c>
    </row>
    <row r="20" spans="1:82" ht="12.75">
      <c r="A20" s="35" t="s">
        <v>26</v>
      </c>
      <c r="B20" s="16">
        <v>11937.34615016</v>
      </c>
      <c r="C20" s="16">
        <v>12127.69009345</v>
      </c>
      <c r="D20" s="16">
        <v>12475.90648579</v>
      </c>
      <c r="E20" s="16">
        <v>12443.23545041</v>
      </c>
      <c r="F20" s="16">
        <v>12894.14005873</v>
      </c>
      <c r="G20" s="16">
        <v>13380.6496168</v>
      </c>
      <c r="H20" s="16">
        <v>15144.04357864</v>
      </c>
      <c r="I20" s="16">
        <v>13279.85231271</v>
      </c>
      <c r="J20" s="16">
        <v>12811.452376700001</v>
      </c>
      <c r="K20" s="16">
        <v>12545.7762766</v>
      </c>
      <c r="L20" s="16">
        <v>12564.41428259</v>
      </c>
      <c r="M20" s="16">
        <v>12341.40559853</v>
      </c>
      <c r="N20" s="16">
        <v>12248.06449031</v>
      </c>
      <c r="O20" s="16">
        <v>12708.59786949</v>
      </c>
      <c r="P20" s="16">
        <v>13089.99898977</v>
      </c>
      <c r="Q20" s="16">
        <v>12802.510961700002</v>
      </c>
      <c r="R20" s="16">
        <v>13200.95320957</v>
      </c>
      <c r="S20" s="16">
        <v>13599.83138594</v>
      </c>
      <c r="T20" s="16">
        <v>16350.622985</v>
      </c>
      <c r="U20" s="16">
        <v>14274.50507278</v>
      </c>
      <c r="V20" s="16">
        <v>14067.34334759</v>
      </c>
      <c r="W20" s="16">
        <v>13952.57264508</v>
      </c>
      <c r="X20" s="16">
        <v>13824.00739027</v>
      </c>
      <c r="Y20" s="16">
        <v>13552.81988045</v>
      </c>
      <c r="Z20" s="16">
        <v>13511.82527457</v>
      </c>
      <c r="AA20" s="16">
        <v>13821.48200516</v>
      </c>
      <c r="AB20" s="16">
        <v>13985.42447617</v>
      </c>
      <c r="AC20" s="16">
        <v>14040.926730219999</v>
      </c>
      <c r="AD20" s="16">
        <v>14677.53267431</v>
      </c>
      <c r="AE20" s="16">
        <v>14775.54650448</v>
      </c>
      <c r="AF20" s="16">
        <v>17698.017746909998</v>
      </c>
      <c r="AG20" s="16">
        <v>15677.62755712</v>
      </c>
      <c r="AH20" s="16">
        <v>15211.434058719999</v>
      </c>
      <c r="AI20" s="16">
        <v>14937.10106465</v>
      </c>
      <c r="AJ20" s="16">
        <v>14986.9710359</v>
      </c>
      <c r="AK20" s="16">
        <v>14897.24538294</v>
      </c>
      <c r="AL20" s="16">
        <v>14840.115491690001</v>
      </c>
      <c r="AM20" s="16">
        <v>15371.24127591</v>
      </c>
      <c r="AN20" s="16">
        <v>15492.45293791</v>
      </c>
      <c r="AO20" s="16">
        <v>15616.284872299999</v>
      </c>
      <c r="AP20" s="16">
        <v>15936.590940040001</v>
      </c>
      <c r="AQ20" s="16">
        <v>16302.86553386</v>
      </c>
      <c r="AR20" s="16">
        <v>19943.48438802</v>
      </c>
      <c r="AS20" s="16">
        <v>17816.82648333</v>
      </c>
      <c r="AT20" s="16">
        <v>17408.18879009</v>
      </c>
      <c r="AU20" s="16">
        <v>17065.73399765</v>
      </c>
      <c r="AV20" s="16">
        <v>17257.915811889998</v>
      </c>
      <c r="AW20" s="16">
        <v>17090.952103659998</v>
      </c>
      <c r="AX20" s="16">
        <v>16940.134660900003</v>
      </c>
      <c r="AY20" s="16">
        <v>17422.38366915</v>
      </c>
      <c r="AZ20" s="16">
        <v>17491.599868049998</v>
      </c>
      <c r="BA20" s="16">
        <v>17284.86473745</v>
      </c>
      <c r="BB20" s="16">
        <v>17724.846220810003</v>
      </c>
      <c r="BC20" s="16">
        <v>17964.65507966</v>
      </c>
      <c r="BD20" s="16">
        <v>21068.86958843</v>
      </c>
      <c r="BE20" s="16">
        <f>'[1]Sheet1'!$B$49/1000000</f>
        <v>18952.441887060002</v>
      </c>
      <c r="BF20" s="16">
        <f>'[2]Sheet1'!$B$49/1000000</f>
        <v>18641.06139398</v>
      </c>
      <c r="BG20" s="16">
        <f>'[3]Sheet1'!$B$49/1000000</f>
        <v>18743.30356085</v>
      </c>
      <c r="BH20" s="16">
        <f>'[4]Sheet1'!$B$49/1000000</f>
        <v>18751.685785169997</v>
      </c>
      <c r="BI20" s="16">
        <f>'[5]Sheet1'!$B$49/1000000-0.06</f>
        <v>18911.29154929</v>
      </c>
      <c r="BJ20" s="16">
        <f>'[6]Sheet1'!$B$49/1000000-0.06</f>
        <v>18649.40135577</v>
      </c>
      <c r="BK20" s="16">
        <f>'[7]Sheet1'!$B$49/1000000-0.06</f>
        <v>18959.41221974</v>
      </c>
      <c r="BL20" s="48">
        <f>'[8]Sheet1'!$B$49/1000000-0</f>
        <v>19099.73495682</v>
      </c>
      <c r="BM20" s="49">
        <f>'[9]Sheet1'!$B$49/1000000-0</f>
        <v>19096.17525776</v>
      </c>
      <c r="BN20" s="49">
        <f>'[10]Sheet1'!$B$49/1000000-0</f>
        <v>19126.732547099997</v>
      </c>
      <c r="BO20" s="49">
        <f>'[11]Sheet1'!$B$49/1000000-0</f>
        <v>19515.158774400003</v>
      </c>
      <c r="BP20" s="49">
        <f>'[12]Sheet1'!$B$49/1000000-0</f>
        <v>22591.76147184</v>
      </c>
      <c r="BQ20" s="49">
        <f>'[13]Sheet1'!$B$49/1000000-0</f>
        <v>21236.65837347</v>
      </c>
      <c r="BR20" s="49">
        <f>'[14]Sheet1'!$B$49/1000000-0</f>
        <v>20538.89101315</v>
      </c>
      <c r="BS20" s="49">
        <f>'[15]Sheet1'!$B$49/1000000-0</f>
        <v>20556.85096652</v>
      </c>
      <c r="BT20" s="49">
        <f>'[16]Sheet1'!$B$49/1000000-0</f>
        <v>20352.834272419997</v>
      </c>
      <c r="BU20" s="49">
        <f>'[17]Sheet1'!$B$49/1000000-0</f>
        <v>20595.24906276</v>
      </c>
      <c r="BV20" s="49">
        <f>'[18]Sheet1'!$B$49/1000000-0</f>
        <v>20453.797603709998</v>
      </c>
      <c r="BW20" s="49">
        <f>'[19]Sheet1'!$B$49/1000000-0</f>
        <v>20905.66405112</v>
      </c>
      <c r="BX20" s="50">
        <f>'[21]Sheet1'!$B$49/1000000-0</f>
        <v>21645.42161148</v>
      </c>
      <c r="BY20" s="50">
        <f>'[22]Sheet1'!$B$49/1000000-0</f>
        <v>21156.80149025</v>
      </c>
      <c r="BZ20" s="49">
        <f>'[24]Sheet1'!$B$49/1000000-0</f>
        <v>21838.13716457</v>
      </c>
      <c r="CA20" s="49">
        <f>'[26]Sheet1'!$B$49/1000000-0</f>
        <v>21414.94518269</v>
      </c>
      <c r="CB20" s="49">
        <f>'[28]Sheet1'!$B$49/1000000-0</f>
        <v>24469.75584318</v>
      </c>
      <c r="CC20" s="49">
        <f>'[30]Sheet1'!$B$49/1000000-0</f>
        <v>22588.0580148</v>
      </c>
      <c r="CD20" s="49">
        <f>'[32]Sheet1'!$B$49/1000000-0</f>
        <v>22171.26015882</v>
      </c>
    </row>
    <row r="21" spans="1:82" ht="12.75">
      <c r="A21" s="35" t="s">
        <v>7</v>
      </c>
      <c r="B21" s="16">
        <v>5971.60210811</v>
      </c>
      <c r="C21" s="16">
        <v>5537.841354</v>
      </c>
      <c r="D21" s="16">
        <v>6437.056867</v>
      </c>
      <c r="E21" s="16">
        <v>7026.785368</v>
      </c>
      <c r="F21" s="16">
        <v>5860.635423</v>
      </c>
      <c r="G21" s="16">
        <v>7078.567258</v>
      </c>
      <c r="H21" s="16">
        <v>6544.4059982</v>
      </c>
      <c r="I21" s="16">
        <v>7204.17467438</v>
      </c>
      <c r="J21" s="16">
        <v>8092.944507</v>
      </c>
      <c r="K21" s="16">
        <v>8270.71759982</v>
      </c>
      <c r="L21" s="16">
        <v>7899.28694149</v>
      </c>
      <c r="M21" s="16">
        <v>7347.23217504</v>
      </c>
      <c r="N21" s="16">
        <v>9047.68121477</v>
      </c>
      <c r="O21" s="16">
        <v>7933.0301506000005</v>
      </c>
      <c r="P21" s="16">
        <v>6791.796280680001</v>
      </c>
      <c r="Q21" s="16">
        <v>8847.120113</v>
      </c>
      <c r="R21" s="16">
        <v>7301.194018</v>
      </c>
      <c r="S21" s="16">
        <v>6889.40109957</v>
      </c>
      <c r="T21" s="16">
        <v>8131.74132896</v>
      </c>
      <c r="U21" s="16">
        <v>7417.11503713</v>
      </c>
      <c r="V21" s="16">
        <v>7833.02889871</v>
      </c>
      <c r="W21" s="16">
        <v>8906.7506579</v>
      </c>
      <c r="X21" s="16">
        <v>7846.54633567</v>
      </c>
      <c r="Y21" s="16">
        <v>8213.042289359999</v>
      </c>
      <c r="Z21" s="16">
        <v>9480.34182736</v>
      </c>
      <c r="AA21" s="16">
        <v>9019.53176116</v>
      </c>
      <c r="AB21" s="16">
        <v>8502.60222126</v>
      </c>
      <c r="AC21" s="16">
        <v>10750.1012197</v>
      </c>
      <c r="AD21" s="16">
        <v>10967.570001200002</v>
      </c>
      <c r="AE21" s="16">
        <v>9069.50901675</v>
      </c>
      <c r="AF21" s="16">
        <v>9857.90429174</v>
      </c>
      <c r="AG21" s="16">
        <v>9100.12331775</v>
      </c>
      <c r="AH21" s="16">
        <v>9966.50637727</v>
      </c>
      <c r="AI21" s="16">
        <v>11801.01811434</v>
      </c>
      <c r="AJ21" s="16">
        <v>9963.32871649</v>
      </c>
      <c r="AK21" s="16">
        <v>9261.14917415</v>
      </c>
      <c r="AL21" s="16">
        <v>11932.982478540001</v>
      </c>
      <c r="AM21" s="16">
        <v>10420.997196549999</v>
      </c>
      <c r="AN21" s="16">
        <v>13871.040209069999</v>
      </c>
      <c r="AO21" s="16">
        <v>16166.315125860001</v>
      </c>
      <c r="AP21" s="16">
        <v>13812.66076801</v>
      </c>
      <c r="AQ21" s="16">
        <v>11832.76403373</v>
      </c>
      <c r="AR21" s="16">
        <v>10393.236795190001</v>
      </c>
      <c r="AS21" s="16">
        <v>13384.166622280001</v>
      </c>
      <c r="AT21" s="16">
        <v>13884.39296333</v>
      </c>
      <c r="AU21" s="16">
        <v>12746.33567812</v>
      </c>
      <c r="AV21" s="16">
        <v>11837.63506462</v>
      </c>
      <c r="AW21" s="16">
        <v>12436.123093049999</v>
      </c>
      <c r="AX21" s="16">
        <v>12748.066366620002</v>
      </c>
      <c r="AY21" s="16">
        <v>13036.30586415</v>
      </c>
      <c r="AZ21" s="16">
        <v>12897.1043029</v>
      </c>
      <c r="BA21" s="16">
        <v>12584.52185434</v>
      </c>
      <c r="BB21" s="16">
        <v>12204.29923055</v>
      </c>
      <c r="BC21" s="16">
        <v>11617.46677777</v>
      </c>
      <c r="BD21" s="16">
        <v>14729.17101953</v>
      </c>
      <c r="BE21" s="16">
        <f aca="true" t="shared" si="4" ref="BE21:CD21">BE22</f>
        <v>13183.64371991</v>
      </c>
      <c r="BF21" s="16">
        <f t="shared" si="4"/>
        <v>15448.43369037</v>
      </c>
      <c r="BG21" s="16">
        <f t="shared" si="4"/>
        <v>16168.97350201</v>
      </c>
      <c r="BH21" s="16">
        <f t="shared" si="4"/>
        <v>15124.94120901</v>
      </c>
      <c r="BI21" s="16">
        <f t="shared" si="4"/>
        <v>16001.57415181</v>
      </c>
      <c r="BJ21" s="16">
        <f t="shared" si="4"/>
        <v>16559.268215379998</v>
      </c>
      <c r="BK21" s="16">
        <f t="shared" si="4"/>
        <v>19009.61896651</v>
      </c>
      <c r="BL21" s="48">
        <f t="shared" si="4"/>
        <v>17183.757694509997</v>
      </c>
      <c r="BM21" s="49">
        <f t="shared" si="4"/>
        <v>17081.87266717</v>
      </c>
      <c r="BN21" s="49">
        <f t="shared" si="4"/>
        <v>19601.67657441</v>
      </c>
      <c r="BO21" s="49">
        <f t="shared" si="4"/>
        <v>20361.50968608</v>
      </c>
      <c r="BP21" s="49">
        <f t="shared" si="4"/>
        <v>22188.26487182</v>
      </c>
      <c r="BQ21" s="49">
        <f t="shared" si="4"/>
        <v>22843.53365001</v>
      </c>
      <c r="BR21" s="49">
        <f t="shared" si="4"/>
        <v>22754.6434601</v>
      </c>
      <c r="BS21" s="49">
        <f t="shared" si="4"/>
        <v>21903.62646746</v>
      </c>
      <c r="BT21" s="49">
        <f t="shared" si="4"/>
        <v>22997.71817536</v>
      </c>
      <c r="BU21" s="49">
        <f t="shared" si="4"/>
        <v>20870.862602859877</v>
      </c>
      <c r="BV21" s="49">
        <f t="shared" si="4"/>
        <v>21557.338789669997</v>
      </c>
      <c r="BW21" s="49">
        <f t="shared" si="4"/>
        <v>21021.56381589</v>
      </c>
      <c r="BX21" s="50">
        <f t="shared" si="4"/>
        <v>22404.69560851</v>
      </c>
      <c r="BY21" s="50">
        <f t="shared" si="4"/>
        <v>20964.831644560003</v>
      </c>
      <c r="BZ21" s="49">
        <f t="shared" si="4"/>
        <v>20393.68320143</v>
      </c>
      <c r="CA21" s="49">
        <f t="shared" si="4"/>
        <v>20407.35662182</v>
      </c>
      <c r="CB21" s="49">
        <f t="shared" si="4"/>
        <v>23667.89949629</v>
      </c>
      <c r="CC21" s="49">
        <f t="shared" si="4"/>
        <v>21130.52570415</v>
      </c>
      <c r="CD21" s="49">
        <f t="shared" si="4"/>
        <v>22608.289171919998</v>
      </c>
    </row>
    <row r="22" spans="1:82" ht="12.75" hidden="1">
      <c r="A22" s="36" t="s">
        <v>8</v>
      </c>
      <c r="B22" s="19">
        <v>5971.60210811</v>
      </c>
      <c r="C22" s="19">
        <v>5537.841354</v>
      </c>
      <c r="D22" s="19">
        <v>6437.056867</v>
      </c>
      <c r="E22" s="19">
        <v>7026.785368</v>
      </c>
      <c r="F22" s="19">
        <v>5860.635423</v>
      </c>
      <c r="G22" s="19">
        <v>7078.567258</v>
      </c>
      <c r="H22" s="19">
        <v>6544.4059982</v>
      </c>
      <c r="I22" s="19">
        <v>7204.17467438</v>
      </c>
      <c r="J22" s="19">
        <v>8092.944507</v>
      </c>
      <c r="K22" s="19">
        <v>8270.71759982</v>
      </c>
      <c r="L22" s="19">
        <v>7899.28694149</v>
      </c>
      <c r="M22" s="19">
        <v>7347.23217504</v>
      </c>
      <c r="N22" s="19">
        <v>9047.68121477</v>
      </c>
      <c r="O22" s="19">
        <v>7933.0301506000005</v>
      </c>
      <c r="P22" s="19">
        <v>6791.796280680001</v>
      </c>
      <c r="Q22" s="19">
        <v>8847.120113</v>
      </c>
      <c r="R22" s="19">
        <v>7301.194018</v>
      </c>
      <c r="S22" s="19">
        <v>6889.40109957</v>
      </c>
      <c r="T22" s="19">
        <v>8131.74132896</v>
      </c>
      <c r="U22" s="19">
        <v>7417.11503713</v>
      </c>
      <c r="V22" s="19">
        <v>7833.02889871</v>
      </c>
      <c r="W22" s="19">
        <v>8906.7506579</v>
      </c>
      <c r="X22" s="19">
        <v>7846.54633567</v>
      </c>
      <c r="Y22" s="19">
        <v>8213.042289359999</v>
      </c>
      <c r="Z22" s="19">
        <v>9480.34182736</v>
      </c>
      <c r="AA22" s="19">
        <v>9019.53176116</v>
      </c>
      <c r="AB22" s="19">
        <v>8502.60222126</v>
      </c>
      <c r="AC22" s="19">
        <v>10750.1012197</v>
      </c>
      <c r="AD22" s="19">
        <v>10967.570001200002</v>
      </c>
      <c r="AE22" s="19">
        <v>9069.50901675</v>
      </c>
      <c r="AF22" s="19">
        <v>9857.90429174</v>
      </c>
      <c r="AG22" s="19">
        <v>9100.12331775</v>
      </c>
      <c r="AH22" s="19">
        <v>9966.50637727</v>
      </c>
      <c r="AI22" s="19">
        <v>11801.01811434</v>
      </c>
      <c r="AJ22" s="19">
        <v>9963.32871649</v>
      </c>
      <c r="AK22" s="19">
        <v>9261.14917415</v>
      </c>
      <c r="AL22" s="19">
        <v>11932.982478540001</v>
      </c>
      <c r="AM22" s="19">
        <v>10420.997196549999</v>
      </c>
      <c r="AN22" s="19">
        <v>13871.040209069999</v>
      </c>
      <c r="AO22" s="19">
        <v>16166.315125860001</v>
      </c>
      <c r="AP22" s="19">
        <v>13812.66076801</v>
      </c>
      <c r="AQ22" s="19">
        <v>11832.76403373</v>
      </c>
      <c r="AR22" s="19">
        <v>10393.236795190001</v>
      </c>
      <c r="AS22" s="19">
        <v>13384.166622280001</v>
      </c>
      <c r="AT22" s="19">
        <v>13884.39296333</v>
      </c>
      <c r="AU22" s="19">
        <v>12746.33567812</v>
      </c>
      <c r="AV22" s="19">
        <v>11837.63506462</v>
      </c>
      <c r="AW22" s="19">
        <v>12436.123093049999</v>
      </c>
      <c r="AX22" s="19">
        <v>12748.066366620002</v>
      </c>
      <c r="AY22" s="19">
        <v>13036.30586415</v>
      </c>
      <c r="AZ22" s="19">
        <v>12897.1043029</v>
      </c>
      <c r="BA22" s="19">
        <v>12584.52185434</v>
      </c>
      <c r="BB22" s="19">
        <v>12204.29923055</v>
      </c>
      <c r="BC22" s="19">
        <v>11617.46677777</v>
      </c>
      <c r="BD22" s="19">
        <v>14729.17101953</v>
      </c>
      <c r="BE22" s="19">
        <f>'[1]Sheet1'!$B$52/1000000</f>
        <v>13183.64371991</v>
      </c>
      <c r="BF22" s="19">
        <f>'[2]Sheet1'!$B$52/1000000</f>
        <v>15448.43369037</v>
      </c>
      <c r="BG22" s="19">
        <f>'[3]Sheet1'!$B$52/1000000</f>
        <v>16168.97350201</v>
      </c>
      <c r="BH22" s="19">
        <f>'[4]Sheet1'!$B$52/1000000</f>
        <v>15124.94120901</v>
      </c>
      <c r="BI22" s="19">
        <f>'[5]Sheet1'!$B$52/1000000</f>
        <v>16001.57415181</v>
      </c>
      <c r="BJ22" s="19">
        <f>'[6]Sheet1'!$B$52/1000000</f>
        <v>16559.268215379998</v>
      </c>
      <c r="BK22" s="19">
        <f>'[7]Sheet1'!$B$52/1000000</f>
        <v>19009.61896651</v>
      </c>
      <c r="BL22" s="51">
        <f>'[8]Sheet1'!$B$52/1000000</f>
        <v>17183.757694509997</v>
      </c>
      <c r="BM22" s="52">
        <f>'[9]Sheet1'!$B$52/1000000</f>
        <v>17081.87266717</v>
      </c>
      <c r="BN22" s="52">
        <f>'[10]Sheet1'!$B$52/1000000</f>
        <v>19601.67657441</v>
      </c>
      <c r="BO22" s="52">
        <f>'[11]Sheet1'!$B$52/1000000</f>
        <v>20361.50968608</v>
      </c>
      <c r="BP22" s="52">
        <f>'[12]Sheet1'!$B$52/1000000</f>
        <v>22188.26487182</v>
      </c>
      <c r="BQ22" s="52">
        <f>'[13]Sheet1'!$B$52/1000000</f>
        <v>22843.53365001</v>
      </c>
      <c r="BR22" s="52">
        <f>'[14]Sheet1'!$B$52/1000000</f>
        <v>22754.6434601</v>
      </c>
      <c r="BS22" s="52">
        <f>'[15]Sheet1'!$B$52/1000000</f>
        <v>21903.62646746</v>
      </c>
      <c r="BT22" s="52">
        <f>'[16]Sheet1'!$B$52/1000000</f>
        <v>22997.71817536</v>
      </c>
      <c r="BU22" s="52">
        <f>'[17]Sheet1'!$B$52/1000000</f>
        <v>20870.862602859877</v>
      </c>
      <c r="BV22" s="52">
        <f>'[18]Sheet1'!$B$52/1000000</f>
        <v>21557.338789669997</v>
      </c>
      <c r="BW22" s="52">
        <f>'[19]Sheet1'!$B$52/1000000</f>
        <v>21021.56381589</v>
      </c>
      <c r="BX22" s="53">
        <f>'[21]Sheet1'!$B$52/1000000</f>
        <v>22404.69560851</v>
      </c>
      <c r="BY22" s="53">
        <f>'[22]Sheet1'!$B$52/1000000</f>
        <v>20964.831644560003</v>
      </c>
      <c r="BZ22" s="52">
        <f>'[24]Sheet1'!$B$52/1000000</f>
        <v>20393.68320143</v>
      </c>
      <c r="CA22" s="52">
        <f>'[26]Sheet1'!$B$52/1000000</f>
        <v>20407.35662182</v>
      </c>
      <c r="CB22" s="52">
        <f>'[28]Sheet1'!$B$52/1000000</f>
        <v>23667.89949629</v>
      </c>
      <c r="CC22" s="52">
        <f>'[30]Sheet1'!$B$52/1000000</f>
        <v>21130.52570415</v>
      </c>
      <c r="CD22" s="52">
        <f>'[32]Sheet1'!$B$52/1000000</f>
        <v>22608.289171919998</v>
      </c>
    </row>
    <row r="23" spans="1:82" ht="12.75" hidden="1">
      <c r="A23" s="36" t="s">
        <v>9</v>
      </c>
      <c r="B23" s="19">
        <v>5966.201687814201</v>
      </c>
      <c r="C23" s="19">
        <v>5851.2988878268025</v>
      </c>
      <c r="D23" s="19">
        <v>5558.488598769407</v>
      </c>
      <c r="E23" s="19">
        <v>4523.457156428212</v>
      </c>
      <c r="F23" s="19">
        <v>4530.869565488991</v>
      </c>
      <c r="G23" s="19">
        <v>3776.8816617608186</v>
      </c>
      <c r="H23" s="19">
        <v>3492.903957695214</v>
      </c>
      <c r="I23" s="19">
        <v>2522.7504458139424</v>
      </c>
      <c r="J23" s="19">
        <v>2635.3049578573696</v>
      </c>
      <c r="K23" s="19">
        <v>2758.0097227803944</v>
      </c>
      <c r="L23" s="19">
        <v>2889.8218063480194</v>
      </c>
      <c r="M23" s="19">
        <v>3240.633344695832</v>
      </c>
      <c r="N23" s="19">
        <v>2736.1162640017283</v>
      </c>
      <c r="O23" s="19">
        <v>3402.697868815855</v>
      </c>
      <c r="P23" s="19">
        <v>3362.338064799007</v>
      </c>
      <c r="Q23" s="19">
        <v>2842.5635423256454</v>
      </c>
      <c r="R23" s="19">
        <v>1377.257241598029</v>
      </c>
      <c r="S23" s="19">
        <v>952.604703198717</v>
      </c>
      <c r="T23" s="19">
        <v>799.949631233234</v>
      </c>
      <c r="U23" s="19">
        <v>728.1824720332331</v>
      </c>
      <c r="V23" s="19">
        <v>646.7121663484967</v>
      </c>
      <c r="W23" s="19">
        <v>2222.1301448152512</v>
      </c>
      <c r="X23" s="19">
        <v>5424.868241308798</v>
      </c>
      <c r="Y23" s="19">
        <v>5398.487731352476</v>
      </c>
      <c r="Z23" s="19">
        <v>4870.358722686459</v>
      </c>
      <c r="AA23" s="19">
        <v>4965.28969458016</v>
      </c>
      <c r="AB23" s="19">
        <v>5413.995637990735</v>
      </c>
      <c r="AC23" s="19">
        <v>4850.958971566407</v>
      </c>
      <c r="AD23" s="19">
        <v>3107.3852445661373</v>
      </c>
      <c r="AE23" s="19">
        <v>4173.0587739308285</v>
      </c>
      <c r="AF23" s="19">
        <v>4088.3238075942836</v>
      </c>
      <c r="AG23" s="19">
        <v>5059.352411603154</v>
      </c>
      <c r="AH23" s="19">
        <v>5054.879547158034</v>
      </c>
      <c r="AI23" s="19">
        <v>7199.390759908573</v>
      </c>
      <c r="AJ23" s="19">
        <v>12436.287905727679</v>
      </c>
      <c r="AK23" s="19">
        <v>10525.927180571745</v>
      </c>
      <c r="AL23" s="19">
        <v>6187.5377148129255</v>
      </c>
      <c r="AM23" s="19">
        <v>6938.217886371826</v>
      </c>
      <c r="AN23" s="19">
        <v>4753.249930879269</v>
      </c>
      <c r="AO23" s="19">
        <v>2933.8393426085768</v>
      </c>
      <c r="AP23" s="19">
        <v>3012.1844814908072</v>
      </c>
      <c r="AQ23" s="19">
        <v>2677.0325684250447</v>
      </c>
      <c r="AR23" s="19">
        <v>2696.6976209328777</v>
      </c>
      <c r="AS23" s="19">
        <v>388.251484</v>
      </c>
      <c r="AT23" s="19">
        <v>286.110714</v>
      </c>
      <c r="AU23" s="19">
        <v>0</v>
      </c>
      <c r="AV23" s="19">
        <v>0</v>
      </c>
      <c r="AW23" s="19">
        <v>0</v>
      </c>
      <c r="AX23" s="19">
        <v>0</v>
      </c>
      <c r="AY23" s="19">
        <v>0</v>
      </c>
      <c r="AZ23" s="19">
        <v>0</v>
      </c>
      <c r="BA23" s="19">
        <v>0</v>
      </c>
      <c r="BB23" s="19">
        <v>0</v>
      </c>
      <c r="BC23" s="19">
        <v>0</v>
      </c>
      <c r="BD23" s="19">
        <v>0</v>
      </c>
      <c r="BE23" s="19">
        <f>'[1]Sheet1'!$B$53/1000000</f>
        <v>0</v>
      </c>
      <c r="BF23" s="19">
        <f>'[2]Sheet1'!$B$53/1000000</f>
        <v>0</v>
      </c>
      <c r="BG23" s="19">
        <f>'[3]Sheet1'!$B$53/1000000</f>
        <v>0</v>
      </c>
      <c r="BH23" s="19">
        <f>'[4]Sheet1'!$B$53/1000000</f>
        <v>0</v>
      </c>
      <c r="BI23" s="19">
        <f>'[5]Sheet1'!$B$53/1000000</f>
        <v>699.328</v>
      </c>
      <c r="BJ23" s="19">
        <f>'[6]Sheet1'!$B$53/1000000</f>
        <v>0</v>
      </c>
      <c r="BK23" s="19">
        <f>'[7]Sheet1'!$B$53/1000000</f>
        <v>0</v>
      </c>
      <c r="BL23" s="51">
        <f>'[8]Sheet1'!$B$53/1000000</f>
        <v>1341.03655</v>
      </c>
      <c r="BM23" s="52">
        <f>'[9]Sheet1'!$B$53/1000000</f>
        <v>5127.555734</v>
      </c>
      <c r="BN23" s="52">
        <f>'[10]Sheet1'!$B$53/1000000</f>
        <v>5127.555734</v>
      </c>
      <c r="BO23" s="52">
        <f>'[11]Sheet1'!$B$53/1000000</f>
        <v>5127.555734</v>
      </c>
      <c r="BP23" s="52">
        <f>'[12]Sheet1'!$B$53/1000000</f>
        <v>3600.612847</v>
      </c>
      <c r="BQ23" s="52">
        <f>'[13]Sheet1'!$B$53/1000000</f>
        <v>4300.279169</v>
      </c>
      <c r="BR23" s="52">
        <f>'[14]Sheet1'!$B$53/1000000</f>
        <v>5520.552334</v>
      </c>
      <c r="BS23" s="52">
        <f>'[15]Sheet1'!$B$53/1000000</f>
        <v>5114.857752</v>
      </c>
      <c r="BT23" s="52">
        <f>'[16]Sheet1'!$B$53/1000000</f>
        <v>5269.26215</v>
      </c>
      <c r="BU23" s="52">
        <f>'[17]Sheet1'!$B$53/1000000</f>
        <v>6128.579388</v>
      </c>
      <c r="BV23" s="52">
        <f>'[18]Sheet1'!$B$53/1000000</f>
        <v>7367.889593</v>
      </c>
      <c r="BW23" s="52">
        <f>'[19]Sheet1'!$B$53/1000000</f>
        <v>7977.57046</v>
      </c>
      <c r="BX23" s="53">
        <f>'[21]Sheet1'!$B$53/1000000</f>
        <v>7700.297189</v>
      </c>
      <c r="BY23" s="53">
        <f>'[22]Sheet1'!$B$53/1000000</f>
        <v>6800.862216</v>
      </c>
      <c r="BZ23" s="52">
        <f>'[24]Sheet1'!$B$53/1000000</f>
        <v>6823.202773</v>
      </c>
      <c r="CA23" s="52">
        <f>'[26]Sheet1'!$B$53/1000000</f>
        <v>6831.357304</v>
      </c>
      <c r="CB23" s="52">
        <f>'[28]Sheet1'!$B$53/1000000</f>
        <v>5538.242357</v>
      </c>
      <c r="CC23" s="52">
        <f>'[30]Sheet1'!$B$53/1000000</f>
        <v>5988.95887049</v>
      </c>
      <c r="CD23" s="52">
        <f>'[32]Sheet1'!$B$53/1000000</f>
        <v>5994.12558549</v>
      </c>
    </row>
    <row r="24" spans="1:82" ht="12.75">
      <c r="A24" s="35" t="s">
        <v>10</v>
      </c>
      <c r="B24" s="16">
        <v>566.7689407</v>
      </c>
      <c r="C24" s="16">
        <v>561.38201527</v>
      </c>
      <c r="D24" s="16">
        <v>633.57609215</v>
      </c>
      <c r="E24" s="16">
        <v>635.89531221</v>
      </c>
      <c r="F24" s="16">
        <v>650.11467626</v>
      </c>
      <c r="G24" s="16">
        <v>656.81687837</v>
      </c>
      <c r="H24" s="16">
        <v>630.5598640699999</v>
      </c>
      <c r="I24" s="16">
        <v>639.85372498</v>
      </c>
      <c r="J24" s="16">
        <v>638.35519841</v>
      </c>
      <c r="K24" s="16">
        <v>626.9389856199999</v>
      </c>
      <c r="L24" s="16">
        <v>634.73559083</v>
      </c>
      <c r="M24" s="16">
        <v>776.02314898</v>
      </c>
      <c r="N24" s="16">
        <v>719.52092579</v>
      </c>
      <c r="O24" s="16">
        <v>555.73234613</v>
      </c>
      <c r="P24" s="16">
        <v>599.7563453199999</v>
      </c>
      <c r="Q24" s="16">
        <v>598.92009349</v>
      </c>
      <c r="R24" s="16">
        <v>562.35109556</v>
      </c>
      <c r="S24" s="16">
        <v>610.7732596699999</v>
      </c>
      <c r="T24" s="16">
        <v>619.21422926</v>
      </c>
      <c r="U24" s="16">
        <v>602.77408373</v>
      </c>
      <c r="V24" s="16">
        <v>608.57473107</v>
      </c>
      <c r="W24" s="16">
        <v>664.07478748</v>
      </c>
      <c r="X24" s="16">
        <v>812.59433724</v>
      </c>
      <c r="Y24" s="16">
        <v>733.07978336</v>
      </c>
      <c r="Z24" s="16">
        <v>848.7029539600001</v>
      </c>
      <c r="AA24" s="16">
        <v>810.29946521</v>
      </c>
      <c r="AB24" s="16">
        <v>738.61513109</v>
      </c>
      <c r="AC24" s="16">
        <v>735.14267134</v>
      </c>
      <c r="AD24" s="16">
        <v>599.48956356</v>
      </c>
      <c r="AE24" s="16">
        <v>478.34552564</v>
      </c>
      <c r="AF24" s="16">
        <v>455.44967088</v>
      </c>
      <c r="AG24" s="16">
        <v>490.54534795000006</v>
      </c>
      <c r="AH24" s="16">
        <v>470.84138588999997</v>
      </c>
      <c r="AI24" s="16">
        <v>557.3553094399999</v>
      </c>
      <c r="AJ24" s="16">
        <v>307.77309590000004</v>
      </c>
      <c r="AK24" s="16">
        <v>297.70728659</v>
      </c>
      <c r="AL24" s="16">
        <v>386.18113618999996</v>
      </c>
      <c r="AM24" s="16">
        <v>323.16495012</v>
      </c>
      <c r="AN24" s="16">
        <v>333.43817456000005</v>
      </c>
      <c r="AO24" s="16">
        <v>197.20005337</v>
      </c>
      <c r="AP24" s="16">
        <v>165.38922695999997</v>
      </c>
      <c r="AQ24" s="16">
        <v>168.63482725</v>
      </c>
      <c r="AR24" s="16">
        <v>158.00103286</v>
      </c>
      <c r="AS24" s="16">
        <v>158.03096548</v>
      </c>
      <c r="AT24" s="16">
        <v>149.31117437999998</v>
      </c>
      <c r="AU24" s="16">
        <v>167.3583843</v>
      </c>
      <c r="AV24" s="16">
        <v>172.86387261000002</v>
      </c>
      <c r="AW24" s="16">
        <v>155.38475002999996</v>
      </c>
      <c r="AX24" s="16">
        <v>179.77778240999996</v>
      </c>
      <c r="AY24" s="16">
        <v>171.19205636</v>
      </c>
      <c r="AZ24" s="16">
        <v>175.67916275</v>
      </c>
      <c r="BA24" s="16">
        <v>198.52022808999996</v>
      </c>
      <c r="BB24" s="16">
        <v>175.95705110999998</v>
      </c>
      <c r="BC24" s="16">
        <v>208.14921520999997</v>
      </c>
      <c r="BD24" s="16">
        <v>135.90070018</v>
      </c>
      <c r="BE24" s="16">
        <f>'[1]Sheet1'!$B$55/1000000</f>
        <v>250.25628149</v>
      </c>
      <c r="BF24" s="16">
        <f>'[2]Sheet1'!$B$55/1000000</f>
        <v>187.08741681408299</v>
      </c>
      <c r="BG24" s="16">
        <f>'[3]Sheet1'!$B$55/1000000</f>
        <v>198.731307428796</v>
      </c>
      <c r="BH24" s="16">
        <f>'[4]Sheet1'!$B$55/1000000</f>
        <v>190.41397482999997</v>
      </c>
      <c r="BI24" s="16">
        <f>'[5]Sheet1'!$B$55/1000000</f>
        <v>190.803126589252</v>
      </c>
      <c r="BJ24" s="16">
        <f>'[6]Sheet1'!$B$55/1000000</f>
        <v>542.921425815794</v>
      </c>
      <c r="BK24" s="16">
        <f>'[7]Sheet1'!$B$55/1000000</f>
        <v>228.230736660503</v>
      </c>
      <c r="BL24" s="48">
        <f>'[8]Sheet1'!$B$55/1000000</f>
        <v>239.66085540775097</v>
      </c>
      <c r="BM24" s="49">
        <f>'[9]Sheet1'!$B$55/1000000</f>
        <v>377.597703717882</v>
      </c>
      <c r="BN24" s="49">
        <f>'[10]Sheet1'!$B$55/1000000</f>
        <v>237.57943534605099</v>
      </c>
      <c r="BO24" s="49">
        <f>'[11]Sheet1'!$B$55/1000000</f>
        <v>257.941994671532</v>
      </c>
      <c r="BP24" s="49">
        <f>'[12]Sheet1'!$B$55/1000000</f>
        <v>156.814360120168</v>
      </c>
      <c r="BQ24" s="49">
        <f>'[13]Sheet1'!$B$55/1000000</f>
        <v>262.138971903427</v>
      </c>
      <c r="BR24" s="49">
        <f>'[14]Sheet1'!$B$55/1000000</f>
        <v>297.847206480762</v>
      </c>
      <c r="BS24" s="49">
        <f>'[15]Sheet1'!$B$55/1000000</f>
        <v>250.10539367250902</v>
      </c>
      <c r="BT24" s="49">
        <f>'[16]Sheet1'!$B$55/1000000</f>
        <v>261.891243680878</v>
      </c>
      <c r="BU24" s="49">
        <f>'[17]Sheet1'!$B$55/1000000</f>
        <v>219.442589002638</v>
      </c>
      <c r="BV24" s="49">
        <f>'[18]Sheet1'!$B$55/1000000</f>
        <v>329.796139436109</v>
      </c>
      <c r="BW24" s="49">
        <f>'[19]Sheet1'!$B$55/1000000</f>
        <v>243.09341610997498</v>
      </c>
      <c r="BX24" s="50">
        <f>'[21]Sheet1'!$B$55/1000000</f>
        <v>240.20686454832</v>
      </c>
      <c r="BY24" s="50">
        <f>'[22]Sheet1'!$B$55/1000000</f>
        <v>291.876994408128</v>
      </c>
      <c r="BZ24" s="49">
        <f>'[24]Sheet1'!$B$55/1000000</f>
        <v>346.177706549794</v>
      </c>
      <c r="CA24" s="49">
        <f>'[26]Sheet1'!$B$55/1000000</f>
        <v>256.25987176260696</v>
      </c>
      <c r="CB24" s="49">
        <f>'[28]Sheet1'!$B$55/1000000</f>
        <v>176.216933167413</v>
      </c>
      <c r="CC24" s="49">
        <f>'[30]Sheet1'!$B$55/1000000</f>
        <v>227.342316829216</v>
      </c>
      <c r="CD24" s="49">
        <f>'[32]Sheet1'!$B$55/1000000</f>
        <v>235.745111269113</v>
      </c>
    </row>
    <row r="25" spans="1:82" s="21" customFormat="1" ht="12.75">
      <c r="A25" s="3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45"/>
      <c r="BM25" s="46"/>
      <c r="BN25" s="46"/>
      <c r="BO25" s="46"/>
      <c r="BP25" s="46"/>
      <c r="BQ25" s="46"/>
      <c r="BR25" s="46"/>
      <c r="BS25" s="46"/>
      <c r="BT25" s="46"/>
      <c r="BU25" s="46"/>
      <c r="BV25" s="46"/>
      <c r="BW25" s="46"/>
      <c r="BX25" s="47"/>
      <c r="BY25" s="47"/>
      <c r="BZ25" s="46"/>
      <c r="CA25" s="46"/>
      <c r="CB25" s="46"/>
      <c r="CC25" s="46"/>
      <c r="CD25" s="46"/>
    </row>
    <row r="26" spans="1:82" s="21" customFormat="1" ht="12.75">
      <c r="A26" s="34" t="s">
        <v>20</v>
      </c>
      <c r="B26" s="13">
        <v>3268.269763851988</v>
      </c>
      <c r="C26" s="13">
        <v>3090.19889060507</v>
      </c>
      <c r="D26" s="13">
        <v>2872.291373804955</v>
      </c>
      <c r="E26" s="13">
        <v>1874.1525529133735</v>
      </c>
      <c r="F26" s="13">
        <v>1914.0367885712267</v>
      </c>
      <c r="G26" s="13">
        <v>1313.202274313245</v>
      </c>
      <c r="H26" s="13">
        <v>1195.1708812847676</v>
      </c>
      <c r="I26" s="13">
        <v>1026.913084186057</v>
      </c>
      <c r="J26" s="13">
        <v>1040.580237997934</v>
      </c>
      <c r="K26" s="13">
        <v>1381.5419174832523</v>
      </c>
      <c r="L26" s="13">
        <v>1355.2035578171535</v>
      </c>
      <c r="M26" s="13">
        <v>1495.5911079310963</v>
      </c>
      <c r="N26" s="13">
        <v>1416.2985144045322</v>
      </c>
      <c r="O26" s="13">
        <v>1316.2124150314792</v>
      </c>
      <c r="P26" s="13">
        <v>1327.6150237082923</v>
      </c>
      <c r="Q26" s="13">
        <v>895.9898293738113</v>
      </c>
      <c r="R26" s="13">
        <v>358.58402040197115</v>
      </c>
      <c r="S26" s="13">
        <v>262.08225180128306</v>
      </c>
      <c r="T26" s="13">
        <v>249.80588776676612</v>
      </c>
      <c r="U26" s="13">
        <v>252.67532496676682</v>
      </c>
      <c r="V26" s="13">
        <v>84.92681465150324</v>
      </c>
      <c r="W26" s="13">
        <v>448.16843452288043</v>
      </c>
      <c r="X26" s="13">
        <v>860.307243076236</v>
      </c>
      <c r="Y26" s="13">
        <v>861.6960126472043</v>
      </c>
      <c r="Z26" s="13">
        <v>647.8634910256438</v>
      </c>
      <c r="AA26" s="13">
        <v>608.6673257735678</v>
      </c>
      <c r="AB26" s="13">
        <v>623.0284311035296</v>
      </c>
      <c r="AC26" s="13">
        <v>627.0028452452794</v>
      </c>
      <c r="AD26" s="13">
        <v>266.52847461226247</v>
      </c>
      <c r="AE26" s="13">
        <v>257.162088980138</v>
      </c>
      <c r="AF26" s="13">
        <v>67.9308026788168</v>
      </c>
      <c r="AG26" s="13">
        <v>199.75619119656352</v>
      </c>
      <c r="AH26" s="13">
        <v>223.65360895073803</v>
      </c>
      <c r="AI26" s="13">
        <v>165.59838009142678</v>
      </c>
      <c r="AJ26" s="13">
        <v>165.32044554900617</v>
      </c>
      <c r="AK26" s="13">
        <v>166.8793124031623</v>
      </c>
      <c r="AL26" s="13">
        <v>167.55529418707442</v>
      </c>
      <c r="AM26" s="13">
        <v>140.1675826281743</v>
      </c>
      <c r="AN26" s="13">
        <v>142.097400230044</v>
      </c>
      <c r="AO26" s="13">
        <v>145.04344053523013</v>
      </c>
      <c r="AP26" s="13">
        <v>146.07079750919283</v>
      </c>
      <c r="AQ26" s="13">
        <v>145.40318257495574</v>
      </c>
      <c r="AR26" s="13">
        <v>145.80381809871724</v>
      </c>
      <c r="AS26" s="13">
        <v>0</v>
      </c>
      <c r="AT26" s="13">
        <v>0</v>
      </c>
      <c r="AU26" s="13">
        <v>0</v>
      </c>
      <c r="AV26" s="13">
        <v>0</v>
      </c>
      <c r="AW26" s="13">
        <v>0</v>
      </c>
      <c r="AX26" s="13">
        <v>0</v>
      </c>
      <c r="AY26" s="13">
        <v>0</v>
      </c>
      <c r="AZ26" s="13">
        <v>0</v>
      </c>
      <c r="BA26" s="13">
        <v>0</v>
      </c>
      <c r="BB26" s="13">
        <v>0</v>
      </c>
      <c r="BC26" s="13">
        <v>0</v>
      </c>
      <c r="BD26" s="13">
        <v>0</v>
      </c>
      <c r="BE26" s="13">
        <f>'[1]Sheet1'!$B$72/1000000</f>
        <v>0</v>
      </c>
      <c r="BF26" s="13">
        <f>'[2]Sheet1'!$B$72/1000000</f>
        <v>0</v>
      </c>
      <c r="BG26" s="13">
        <f>'[3]Sheet1'!$B$72/1000000</f>
        <v>0</v>
      </c>
      <c r="BH26" s="13">
        <f>'[4]Sheet1'!$B$72/1000000</f>
        <v>0</v>
      </c>
      <c r="BI26" s="13">
        <f>'[5]Sheet1'!$B$72/1000000</f>
        <v>0</v>
      </c>
      <c r="BJ26" s="13">
        <f>'[6]Sheet1'!$B$72/1000000</f>
        <v>0</v>
      </c>
      <c r="BK26" s="13">
        <f>'[7]Sheet1'!$B$72/1000000</f>
        <v>0</v>
      </c>
      <c r="BL26" s="45">
        <f>'[8]Sheet1'!$B$72/1000000</f>
        <v>911.247</v>
      </c>
      <c r="BM26" s="46">
        <f>'[9]Sheet1'!$B$72/1000000</f>
        <v>2101.005643</v>
      </c>
      <c r="BN26" s="46">
        <f>'[10]Sheet1'!$B$72/1000000</f>
        <v>2101.005643</v>
      </c>
      <c r="BO26" s="46">
        <f>'[11]Sheet1'!$B$72/1000000</f>
        <v>2101.005643</v>
      </c>
      <c r="BP26" s="46">
        <f>'[12]Sheet1'!$B$72/1000000</f>
        <v>1976.916893</v>
      </c>
      <c r="BQ26" s="46">
        <f>'[13]Sheet1'!$B$72/1000000</f>
        <v>2120.472009</v>
      </c>
      <c r="BR26" s="46">
        <f>'[14]Sheet1'!$B$72/1000000</f>
        <v>2219.748898</v>
      </c>
      <c r="BS26" s="46">
        <f>'[15]Sheet1'!$B$72/1000000</f>
        <v>2556.092577</v>
      </c>
      <c r="BT26" s="46">
        <f>'[16]Sheet1'!$B$72/1000000</f>
        <v>2666.593912</v>
      </c>
      <c r="BU26" s="46">
        <f>'[17]Sheet1'!$B$72/1000000</f>
        <v>2878.590831</v>
      </c>
      <c r="BV26" s="46">
        <f>'[18]Sheet1'!$B$72/1000000</f>
        <v>3092.964689</v>
      </c>
      <c r="BW26" s="46">
        <f>'[19]Sheet1'!$B$72/1000000</f>
        <v>3503.733263</v>
      </c>
      <c r="BX26" s="47">
        <f>'[21]Sheet1'!$B$72/1000000</f>
        <v>3428.57394</v>
      </c>
      <c r="BY26" s="47">
        <f>'[22]Sheet1'!$B$72/1000000</f>
        <v>3180.019296</v>
      </c>
      <c r="BZ26" s="46">
        <f>'[24]Sheet1'!$B$72/1000000</f>
        <v>3230.120834</v>
      </c>
      <c r="CA26" s="46">
        <f>'[26]Sheet1'!$B$72/1000000</f>
        <v>3156.995147</v>
      </c>
      <c r="CB26" s="46">
        <f>'[28]Sheet1'!$B$72/1000000</f>
        <v>3056.51838</v>
      </c>
      <c r="CC26" s="46">
        <f>'[30]Sheet1'!$B$72/1000000</f>
        <v>3095.3051985</v>
      </c>
      <c r="CD26" s="46">
        <f>'[32]Sheet1'!$B$72/1000000</f>
        <v>3095.9082248100003</v>
      </c>
    </row>
    <row r="27" spans="1:82" ht="12.75">
      <c r="A27" s="36"/>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51"/>
      <c r="BM27" s="52"/>
      <c r="BN27" s="52"/>
      <c r="BO27" s="52"/>
      <c r="BP27" s="52"/>
      <c r="BQ27" s="52"/>
      <c r="BR27" s="52"/>
      <c r="BS27" s="52"/>
      <c r="BT27" s="52"/>
      <c r="BU27" s="52"/>
      <c r="BV27" s="52"/>
      <c r="BW27" s="52"/>
      <c r="BX27" s="53"/>
      <c r="BY27" s="53"/>
      <c r="BZ27" s="52"/>
      <c r="CA27" s="52"/>
      <c r="CB27" s="52"/>
      <c r="CC27" s="52"/>
      <c r="CD27" s="52"/>
    </row>
    <row r="28" spans="1:82" ht="12.75">
      <c r="A28" s="34" t="s">
        <v>11</v>
      </c>
      <c r="B28" s="13">
        <v>61.71683</v>
      </c>
      <c r="C28" s="13">
        <v>61.71683</v>
      </c>
      <c r="D28" s="13">
        <v>61.077849</v>
      </c>
      <c r="E28" s="13">
        <v>61.100413</v>
      </c>
      <c r="F28" s="13">
        <v>62.051413</v>
      </c>
      <c r="G28" s="13">
        <v>62.052413</v>
      </c>
      <c r="H28" s="13">
        <v>61.764913</v>
      </c>
      <c r="I28" s="13">
        <v>61.765913</v>
      </c>
      <c r="J28" s="13">
        <v>61.766913</v>
      </c>
      <c r="K28" s="13">
        <v>61.76791300000024</v>
      </c>
      <c r="L28" s="13">
        <v>61.767913</v>
      </c>
      <c r="M28" s="13">
        <v>61.769913</v>
      </c>
      <c r="N28" s="13">
        <v>62.445913</v>
      </c>
      <c r="O28" s="13">
        <v>62.446913</v>
      </c>
      <c r="P28" s="13">
        <v>62.447913</v>
      </c>
      <c r="Q28" s="13">
        <v>62.447913</v>
      </c>
      <c r="R28" s="13">
        <v>62.396173</v>
      </c>
      <c r="S28" s="13">
        <v>62.397173</v>
      </c>
      <c r="T28" s="13">
        <v>62.397173</v>
      </c>
      <c r="U28" s="13">
        <v>62.399173</v>
      </c>
      <c r="V28" s="13">
        <v>1506.900173</v>
      </c>
      <c r="W28" s="13">
        <v>62.400173</v>
      </c>
      <c r="X28" s="13">
        <v>62.402173</v>
      </c>
      <c r="Y28" s="13">
        <v>62.402173</v>
      </c>
      <c r="Z28" s="13">
        <v>62.396173</v>
      </c>
      <c r="AA28" s="13">
        <v>62.398173</v>
      </c>
      <c r="AB28" s="13">
        <v>62.397173</v>
      </c>
      <c r="AC28" s="13">
        <v>62.397173</v>
      </c>
      <c r="AD28" s="13">
        <v>62.399173</v>
      </c>
      <c r="AE28" s="13">
        <v>612.400173</v>
      </c>
      <c r="AF28" s="13">
        <v>62.400173</v>
      </c>
      <c r="AG28" s="13">
        <v>62.401173</v>
      </c>
      <c r="AH28" s="13">
        <v>1062.978314</v>
      </c>
      <c r="AI28" s="13">
        <v>2812.967598</v>
      </c>
      <c r="AJ28" s="13">
        <v>62.962598</v>
      </c>
      <c r="AK28" s="13">
        <v>62.962598</v>
      </c>
      <c r="AL28" s="13">
        <v>62.964598</v>
      </c>
      <c r="AM28" s="13">
        <v>62.965598</v>
      </c>
      <c r="AN28" s="13">
        <v>62.965598</v>
      </c>
      <c r="AO28" s="13">
        <v>62.967598</v>
      </c>
      <c r="AP28" s="13">
        <v>62.968598</v>
      </c>
      <c r="AQ28" s="13">
        <v>62.930098</v>
      </c>
      <c r="AR28" s="13">
        <v>62.932339</v>
      </c>
      <c r="AS28" s="13">
        <v>62.921339</v>
      </c>
      <c r="AT28" s="13">
        <v>62.955417</v>
      </c>
      <c r="AU28" s="13">
        <v>62.957176</v>
      </c>
      <c r="AV28" s="13">
        <v>62.945775</v>
      </c>
      <c r="AW28" s="13">
        <v>62.945775</v>
      </c>
      <c r="AX28" s="13">
        <v>62.947775</v>
      </c>
      <c r="AY28" s="13">
        <v>62.948775</v>
      </c>
      <c r="AZ28" s="13">
        <v>61.104775</v>
      </c>
      <c r="BA28" s="13">
        <v>1246.070636</v>
      </c>
      <c r="BB28" s="13">
        <v>61.024911</v>
      </c>
      <c r="BC28" s="13">
        <v>61.025911</v>
      </c>
      <c r="BD28" s="13">
        <v>61.026911</v>
      </c>
      <c r="BE28" s="13">
        <f>'[1]Sheet1'!$B$81/1000000</f>
        <v>61.026911</v>
      </c>
      <c r="BF28" s="13">
        <f>'[2]Sheet1'!$B$81/1000000</f>
        <v>61.016411</v>
      </c>
      <c r="BG28" s="13">
        <f>'[3]Sheet1'!$B$81/1000000</f>
        <v>3061.018411</v>
      </c>
      <c r="BH28" s="13">
        <f>'[4]Sheet1'!$B$81/1000000</f>
        <v>1761.019411</v>
      </c>
      <c r="BI28" s="13">
        <f>'[5]Sheet1'!$B$81/1000000</f>
        <v>61.020411</v>
      </c>
      <c r="BJ28" s="13">
        <f>'[6]Sheet1'!$B$81/1000000</f>
        <v>2061.021411</v>
      </c>
      <c r="BK28" s="13">
        <f>'[7]Sheet1'!$B$81/1000000</f>
        <v>61.021411</v>
      </c>
      <c r="BL28" s="45">
        <f>'[8]Sheet1'!$B$81/1000000</f>
        <v>61.023411</v>
      </c>
      <c r="BM28" s="46">
        <f>'[9]Sheet1'!$B$81/1000000</f>
        <v>61.024411</v>
      </c>
      <c r="BN28" s="46">
        <f>'[10]Sheet1'!$B$81/1000000</f>
        <v>61.024411</v>
      </c>
      <c r="BO28" s="46">
        <f>'[11]Sheet1'!$B$81/1000000</f>
        <v>61.026411</v>
      </c>
      <c r="BP28" s="46">
        <f>'[12]Sheet1'!$B$81/1000000</f>
        <v>61.027411</v>
      </c>
      <c r="BQ28" s="46">
        <f>'[13]Sheet1'!$B$81/1000000</f>
        <v>61.028411</v>
      </c>
      <c r="BR28" s="46">
        <f>'[14]Sheet1'!$B$81/1000000</f>
        <v>61.029411</v>
      </c>
      <c r="BS28" s="46">
        <f>'[15]Sheet1'!$B$81/1000000</f>
        <v>61.030411</v>
      </c>
      <c r="BT28" s="46">
        <f>'[16]Sheet1'!$B$81/1000000</f>
        <v>61.030411</v>
      </c>
      <c r="BU28" s="46">
        <f>'[17]Sheet1'!$B$81/1000000</f>
        <v>71.156411</v>
      </c>
      <c r="BV28" s="46">
        <f>'[18]Sheet1'!$B$81/1000000</f>
        <v>67.529823</v>
      </c>
      <c r="BW28" s="46">
        <f>'[19]Sheet1'!$B$81/1000000</f>
        <v>67.529823</v>
      </c>
      <c r="BX28" s="47">
        <f>'[21]Sheet1'!$B$81/1000000</f>
        <v>67.529823</v>
      </c>
      <c r="BY28" s="47">
        <f>'[22]Sheet1'!$B$81/1000000</f>
        <v>67.529823</v>
      </c>
      <c r="BZ28" s="46">
        <f>'[24]Sheet1'!$B$81/1000000</f>
        <v>67.529823</v>
      </c>
      <c r="CA28" s="46">
        <f>'[26]Sheet1'!$B$81/1000000</f>
        <v>67.529823</v>
      </c>
      <c r="CB28" s="46">
        <f>'[28]Sheet1'!$B$81/1000000</f>
        <v>67.529823</v>
      </c>
      <c r="CC28" s="46">
        <f>'[30]Sheet1'!$B$81/1000000</f>
        <v>67.529823</v>
      </c>
      <c r="CD28" s="46">
        <f>'[32]Sheet1'!$B$81/1000000</f>
        <v>67.529823</v>
      </c>
    </row>
    <row r="29" spans="1:82" ht="12.75">
      <c r="A29" s="36"/>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51"/>
      <c r="BM29" s="52"/>
      <c r="BN29" s="52"/>
      <c r="BO29" s="52"/>
      <c r="BP29" s="52"/>
      <c r="BQ29" s="52"/>
      <c r="BR29" s="52"/>
      <c r="BS29" s="52"/>
      <c r="BT29" s="52"/>
      <c r="BU29" s="52"/>
      <c r="BV29" s="52"/>
      <c r="BW29" s="52"/>
      <c r="BX29" s="53"/>
      <c r="BY29" s="53"/>
      <c r="BZ29" s="52"/>
      <c r="CA29" s="52"/>
      <c r="CB29" s="52"/>
      <c r="CC29" s="52"/>
      <c r="CD29" s="52"/>
    </row>
    <row r="30" spans="1:82" ht="12.75">
      <c r="A30" s="34" t="s">
        <v>12</v>
      </c>
      <c r="B30" s="13">
        <v>5967.396325814202</v>
      </c>
      <c r="C30" s="13">
        <v>5852.493525826802</v>
      </c>
      <c r="D30" s="13">
        <v>5559.683236769407</v>
      </c>
      <c r="E30" s="13">
        <v>4524.651794428212</v>
      </c>
      <c r="F30" s="13">
        <v>4532.064203488991</v>
      </c>
      <c r="G30" s="13">
        <v>3778.0762997608185</v>
      </c>
      <c r="H30" s="13">
        <v>3493.880936695214</v>
      </c>
      <c r="I30" s="13">
        <v>2523.7274248139424</v>
      </c>
      <c r="J30" s="13">
        <v>2636.2819368573696</v>
      </c>
      <c r="K30" s="13">
        <v>2758.9867017803945</v>
      </c>
      <c r="L30" s="13">
        <v>2890.7987853480195</v>
      </c>
      <c r="M30" s="13">
        <v>3241.610323695832</v>
      </c>
      <c r="N30" s="13">
        <v>2737.093243001728</v>
      </c>
      <c r="O30" s="13">
        <v>3403.674847815855</v>
      </c>
      <c r="P30" s="13">
        <v>3363.315043799007</v>
      </c>
      <c r="Q30" s="13">
        <v>2843.5405213256454</v>
      </c>
      <c r="R30" s="13">
        <v>1378.234220598029</v>
      </c>
      <c r="S30" s="13">
        <v>953.581682198717</v>
      </c>
      <c r="T30" s="13">
        <v>800.926610233234</v>
      </c>
      <c r="U30" s="13">
        <v>729.1594510332332</v>
      </c>
      <c r="V30" s="13">
        <v>647.6891453484967</v>
      </c>
      <c r="W30" s="13">
        <v>2223.1071238152513</v>
      </c>
      <c r="X30" s="13">
        <v>5425.845220308798</v>
      </c>
      <c r="Y30" s="13">
        <v>5399.464710352476</v>
      </c>
      <c r="Z30" s="13">
        <v>4871.335701686459</v>
      </c>
      <c r="AA30" s="13">
        <v>4966.2666735801595</v>
      </c>
      <c r="AB30" s="13">
        <v>5414.972616990735</v>
      </c>
      <c r="AC30" s="13">
        <v>4851.935950566407</v>
      </c>
      <c r="AD30" s="13">
        <v>3108.3958025661373</v>
      </c>
      <c r="AE30" s="13">
        <v>4174.0357529308285</v>
      </c>
      <c r="AF30" s="13">
        <v>4089.3007865942836</v>
      </c>
      <c r="AG30" s="13">
        <v>5060.329390603154</v>
      </c>
      <c r="AH30" s="13">
        <v>5055.856526158034</v>
      </c>
      <c r="AI30" s="13">
        <v>7200.367738908573</v>
      </c>
      <c r="AJ30" s="13">
        <v>12437.264884727678</v>
      </c>
      <c r="AK30" s="13">
        <v>10526.904159571744</v>
      </c>
      <c r="AL30" s="13">
        <v>6188.5146938129255</v>
      </c>
      <c r="AM30" s="13">
        <v>6939.194865371826</v>
      </c>
      <c r="AN30" s="13">
        <v>4754.226909879269</v>
      </c>
      <c r="AO30" s="13">
        <v>2934.816321608577</v>
      </c>
      <c r="AP30" s="13">
        <v>3013.1614604908073</v>
      </c>
      <c r="AQ30" s="13">
        <v>2678.0095474250447</v>
      </c>
      <c r="AR30" s="13">
        <v>2697.6745999328778</v>
      </c>
      <c r="AS30" s="13">
        <v>389.228463</v>
      </c>
      <c r="AT30" s="13">
        <v>287.087693</v>
      </c>
      <c r="AU30" s="13">
        <v>0.976979</v>
      </c>
      <c r="AV30" s="13">
        <v>0.976979</v>
      </c>
      <c r="AW30" s="13">
        <v>0.976979</v>
      </c>
      <c r="AX30" s="13">
        <v>0.976979</v>
      </c>
      <c r="AY30" s="13">
        <v>0.976979</v>
      </c>
      <c r="AZ30" s="13">
        <v>0.976979</v>
      </c>
      <c r="BA30" s="13">
        <v>0.976979</v>
      </c>
      <c r="BB30" s="13">
        <v>0.976979</v>
      </c>
      <c r="BC30" s="13">
        <v>0.976979</v>
      </c>
      <c r="BD30" s="13">
        <v>0.976979</v>
      </c>
      <c r="BE30" s="13">
        <f>'[1]Sheet1'!$B$84/1000000</f>
        <v>0.976979</v>
      </c>
      <c r="BF30" s="13">
        <f>'[2]Sheet1'!$B$84/1000000</f>
        <v>0.976979</v>
      </c>
      <c r="BG30" s="13">
        <f>'[3]Sheet1'!$B$84/1000000</f>
        <v>0.976979</v>
      </c>
      <c r="BH30" s="13">
        <f>'[4]Sheet1'!$B$84/1000000</f>
        <v>0.976979</v>
      </c>
      <c r="BI30" s="13">
        <f>'[5]Sheet1'!$B$84/1000000</f>
        <v>700.304979</v>
      </c>
      <c r="BJ30" s="13">
        <f>'[6]Sheet1'!$B$84/1000000</f>
        <v>0.976979</v>
      </c>
      <c r="BK30" s="13">
        <f>'[7]Sheet1'!$B$84/1000000</f>
        <v>0.976979</v>
      </c>
      <c r="BL30" s="45">
        <f>'[8]Sheet1'!$B$84/1000000</f>
        <v>1342.013529</v>
      </c>
      <c r="BM30" s="46">
        <f>'[9]Sheet1'!$B$84/1000000</f>
        <v>5128.532713</v>
      </c>
      <c r="BN30" s="46">
        <f>'[10]Sheet1'!$B$84/1000000</f>
        <v>5128.532713</v>
      </c>
      <c r="BO30" s="46">
        <f>'[11]Sheet1'!$B$84/1000000</f>
        <v>5128.532713</v>
      </c>
      <c r="BP30" s="46">
        <f>'[12]Sheet1'!$B$84/1000000</f>
        <v>3601.589826</v>
      </c>
      <c r="BQ30" s="46">
        <f>'[13]Sheet1'!$B$84/1000000</f>
        <v>4301.256148</v>
      </c>
      <c r="BR30" s="46">
        <f>'[14]Sheet1'!$B$84/1000000</f>
        <v>5521.529313</v>
      </c>
      <c r="BS30" s="46">
        <f>'[15]Sheet1'!$B$84/1000000</f>
        <v>5115.832231</v>
      </c>
      <c r="BT30" s="46">
        <f>'[16]Sheet1'!$B$84/1000000</f>
        <v>5270.236629</v>
      </c>
      <c r="BU30" s="46">
        <f>'[17]Sheet1'!$B$84/1000000</f>
        <v>6129.553867</v>
      </c>
      <c r="BV30" s="46">
        <f>'[18]Sheet1'!$B$84/1000000</f>
        <v>7368.864072</v>
      </c>
      <c r="BW30" s="46">
        <f>'[19]Sheet1'!$B$84/1000000</f>
        <v>7978.544939</v>
      </c>
      <c r="BX30" s="47">
        <f>'[21]Sheet1'!$B$84/1000000</f>
        <v>7701.238168</v>
      </c>
      <c r="BY30" s="47">
        <f>'[22]Sheet1'!$B$84/1000000</f>
        <v>6801.803195</v>
      </c>
      <c r="BZ30" s="46">
        <f>'[24]Sheet1'!$B$84/1000000</f>
        <v>6824.143752</v>
      </c>
      <c r="CA30" s="46">
        <f>'[26]Sheet1'!$B$84/1000000</f>
        <v>6832.298283</v>
      </c>
      <c r="CB30" s="46">
        <f>'[28]Sheet1'!$B$84/1000000</f>
        <v>5539.183336</v>
      </c>
      <c r="CC30" s="46">
        <f>'[30]Sheet1'!$B$84/1000000</f>
        <v>5989.89984949</v>
      </c>
      <c r="CD30" s="46">
        <f>'[32]Sheet1'!$B$84/1000000</f>
        <v>5995.06656449</v>
      </c>
    </row>
    <row r="31" spans="1:82" ht="12.75">
      <c r="A31" s="36"/>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51"/>
      <c r="BM31" s="52"/>
      <c r="BN31" s="52"/>
      <c r="BO31" s="52"/>
      <c r="BP31" s="52"/>
      <c r="BQ31" s="52"/>
      <c r="BR31" s="52"/>
      <c r="BS31" s="52"/>
      <c r="BT31" s="52"/>
      <c r="BU31" s="52"/>
      <c r="BV31" s="52"/>
      <c r="BW31" s="52"/>
      <c r="BX31" s="53"/>
      <c r="BY31" s="53"/>
      <c r="BZ31" s="52"/>
      <c r="CA31" s="52"/>
      <c r="CB31" s="52"/>
      <c r="CC31" s="52"/>
      <c r="CD31" s="52"/>
    </row>
    <row r="32" spans="1:82" ht="12.75">
      <c r="A32" s="34" t="s">
        <v>13</v>
      </c>
      <c r="B32" s="13">
        <v>0</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f>'[1]Sheet1'!$B$87/1000000</f>
        <v>0</v>
      </c>
      <c r="BF32" s="13">
        <f>'[2]Sheet1'!$B$87/1000000</f>
        <v>0</v>
      </c>
      <c r="BG32" s="13">
        <f>'[3]Sheet1'!$B$87/1000000</f>
        <v>0</v>
      </c>
      <c r="BH32" s="13">
        <f>'[4]Sheet1'!$B$87/1000000</f>
        <v>0</v>
      </c>
      <c r="BI32" s="13">
        <f>'[5]Sheet1'!$B$87/1000000</f>
        <v>0</v>
      </c>
      <c r="BJ32" s="13">
        <f>'[6]Sheet1'!$B$87/1000000</f>
        <v>0</v>
      </c>
      <c r="BK32" s="13">
        <f>'[7]Sheet1'!$B$87/1000000</f>
        <v>0</v>
      </c>
      <c r="BL32" s="45">
        <f>'[8]Sheet1'!$B$87/1000000</f>
        <v>0</v>
      </c>
      <c r="BM32" s="46">
        <f>'[9]Sheet1'!$B$87/1000000</f>
        <v>0</v>
      </c>
      <c r="BN32" s="46">
        <f>'[10]Sheet1'!$B$87/1000000</f>
        <v>0</v>
      </c>
      <c r="BO32" s="46">
        <f>'[11]Sheet1'!$B$87/1000000</f>
        <v>0</v>
      </c>
      <c r="BP32" s="46">
        <f>'[12]Sheet1'!$B$87/1000000</f>
        <v>0</v>
      </c>
      <c r="BQ32" s="46">
        <f>'[13]Sheet1'!$B$87/1000000</f>
        <v>0</v>
      </c>
      <c r="BR32" s="46">
        <f>'[14]Sheet1'!$B$87/1000000</f>
        <v>0</v>
      </c>
      <c r="BS32" s="46">
        <f>'[15]Sheet1'!$B$87/1000000</f>
        <v>0</v>
      </c>
      <c r="BT32" s="46">
        <f>'[16]Sheet1'!$B$87/1000000</f>
        <v>0</v>
      </c>
      <c r="BU32" s="46">
        <f>'[17]Sheet1'!$B$87/1000000</f>
        <v>0</v>
      </c>
      <c r="BV32" s="46">
        <f>'[18]Sheet1'!$B$87/1000000</f>
        <v>0</v>
      </c>
      <c r="BW32" s="46">
        <f>'[19]Sheet1'!$B$87/1000000</f>
        <v>0</v>
      </c>
      <c r="BX32" s="47">
        <f>'[21]Sheet1'!$B$87/1000000</f>
        <v>0</v>
      </c>
      <c r="BY32" s="47">
        <f>'[22]Sheet1'!$B$87/1000000</f>
        <v>0</v>
      </c>
      <c r="BZ32" s="46">
        <f>'[24]Sheet1'!$B$87/1000000</f>
        <v>0</v>
      </c>
      <c r="CA32" s="46">
        <f>'[26]Sheet1'!$B$87/1000000</f>
        <v>0</v>
      </c>
      <c r="CB32" s="46">
        <f>'[28]Sheet1'!$B$87/1000000</f>
        <v>0</v>
      </c>
      <c r="CC32" s="46">
        <f>'[30]Sheet1'!$B$87/1000000</f>
        <v>0</v>
      </c>
      <c r="CD32" s="46">
        <f>'[32]Sheet1'!$B$87/1000000</f>
        <v>0</v>
      </c>
    </row>
    <row r="33" spans="1:82" ht="12.75">
      <c r="A33" s="36"/>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51"/>
      <c r="BM33" s="52"/>
      <c r="BN33" s="52"/>
      <c r="BO33" s="52"/>
      <c r="BP33" s="52"/>
      <c r="BQ33" s="52"/>
      <c r="BR33" s="52"/>
      <c r="BS33" s="52"/>
      <c r="BT33" s="52"/>
      <c r="BU33" s="52"/>
      <c r="BV33" s="52"/>
      <c r="BW33" s="52"/>
      <c r="BX33" s="53"/>
      <c r="BY33" s="53"/>
      <c r="BZ33" s="52"/>
      <c r="CA33" s="52"/>
      <c r="CB33" s="52"/>
      <c r="CC33" s="52"/>
      <c r="CD33" s="52"/>
    </row>
    <row r="34" spans="1:82" ht="12.75">
      <c r="A34" s="34" t="s">
        <v>14</v>
      </c>
      <c r="B34" s="13">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f>'[1]Sheet1'!$B$90/1000000</f>
        <v>0</v>
      </c>
      <c r="BF34" s="13">
        <f>'[2]Sheet1'!$B$90/1000000</f>
        <v>0</v>
      </c>
      <c r="BG34" s="13">
        <f>'[3]Sheet1'!$B$90/1000000</f>
        <v>0</v>
      </c>
      <c r="BH34" s="13">
        <f>'[4]Sheet1'!$B$90/1000000</f>
        <v>0</v>
      </c>
      <c r="BI34" s="13">
        <f>'[5]Sheet1'!$B$90/1000000</f>
        <v>0</v>
      </c>
      <c r="BJ34" s="13">
        <f>'[6]Sheet1'!$B$90/1000000</f>
        <v>0</v>
      </c>
      <c r="BK34" s="13">
        <f>'[7]Sheet1'!$B$90/1000000</f>
        <v>0</v>
      </c>
      <c r="BL34" s="45">
        <f>'[8]Sheet1'!$B$90/1000000</f>
        <v>0</v>
      </c>
      <c r="BM34" s="46">
        <f>'[9]Sheet1'!$B$90/1000000</f>
        <v>0</v>
      </c>
      <c r="BN34" s="46">
        <f>'[10]Sheet1'!$B$90/1000000</f>
        <v>0</v>
      </c>
      <c r="BO34" s="46">
        <f>'[11]Sheet1'!$B$90/1000000</f>
        <v>0</v>
      </c>
      <c r="BP34" s="46">
        <f>'[12]Sheet1'!$B$90/1000000</f>
        <v>0</v>
      </c>
      <c r="BQ34" s="46">
        <f>'[13]Sheet1'!$B$90/1000000</f>
        <v>0</v>
      </c>
      <c r="BR34" s="46">
        <f>'[14]Sheet1'!$B$90/1000000</f>
        <v>0</v>
      </c>
      <c r="BS34" s="46">
        <f>'[15]Sheet1'!$B$90/1000000</f>
        <v>0</v>
      </c>
      <c r="BT34" s="46">
        <f>'[16]Sheet1'!$B$90/1000000</f>
        <v>0</v>
      </c>
      <c r="BU34" s="46">
        <f>'[17]Sheet1'!$B$90/1000000</f>
        <v>0</v>
      </c>
      <c r="BV34" s="46">
        <f>'[18]Sheet1'!$B$90/1000000</f>
        <v>0</v>
      </c>
      <c r="BW34" s="46">
        <f>'[19]Sheet1'!$B$90/1000000</f>
        <v>0</v>
      </c>
      <c r="BX34" s="47">
        <f>'[21]Sheet1'!$B$90/1000000</f>
        <v>0</v>
      </c>
      <c r="BY34" s="47">
        <f>'[22]Sheet1'!$B$90/1000000</f>
        <v>0</v>
      </c>
      <c r="BZ34" s="46">
        <f>'[24]Sheet1'!$B$90/1000000</f>
        <v>0</v>
      </c>
      <c r="CA34" s="46">
        <f>'[26]Sheet1'!$B$90/1000000</f>
        <v>0</v>
      </c>
      <c r="CB34" s="46">
        <f>'[28]Sheet1'!$B$90/1000000</f>
        <v>0</v>
      </c>
      <c r="CC34" s="46">
        <f>'[30]Sheet1'!$B$90/1000000</f>
        <v>0</v>
      </c>
      <c r="CD34" s="46">
        <f>'[32]Sheet1'!$B$90/1000000</f>
        <v>0</v>
      </c>
    </row>
    <row r="35" spans="1:82" ht="12.75" hidden="1">
      <c r="A35" s="36"/>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51"/>
      <c r="BM35" s="52"/>
      <c r="BN35" s="52"/>
      <c r="BO35" s="52"/>
      <c r="BP35" s="52"/>
      <c r="BQ35" s="52"/>
      <c r="BR35" s="52"/>
      <c r="BS35" s="52"/>
      <c r="BT35" s="52"/>
      <c r="BU35" s="52"/>
      <c r="BV35" s="52"/>
      <c r="BW35" s="52"/>
      <c r="BX35" s="53"/>
      <c r="BY35" s="53"/>
      <c r="BZ35" s="52"/>
      <c r="CA35" s="52"/>
      <c r="CB35" s="52"/>
      <c r="CC35" s="52"/>
      <c r="CD35" s="52"/>
    </row>
    <row r="36" spans="1:82" ht="12.75" hidden="1">
      <c r="A36" s="34" t="s">
        <v>15</v>
      </c>
      <c r="B36" s="13">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f>'[1]Sheet1'!$B$93/1000000</f>
        <v>0</v>
      </c>
      <c r="BF36" s="13">
        <f>'[2]Sheet1'!$B$93/1000000</f>
        <v>0</v>
      </c>
      <c r="BG36" s="13">
        <f>'[3]Sheet1'!$B$93/1000000</f>
        <v>0</v>
      </c>
      <c r="BH36" s="13">
        <f>'[4]Sheet1'!$B$93/1000000</f>
        <v>0</v>
      </c>
      <c r="BI36" s="13">
        <f>'[5]Sheet1'!$B$93/1000000</f>
        <v>0</v>
      </c>
      <c r="BJ36" s="13">
        <f>'[6]Sheet1'!$B$93/1000000</f>
        <v>0</v>
      </c>
      <c r="BK36" s="13">
        <f>'[7]Sheet1'!$B$93/1000000</f>
        <v>0</v>
      </c>
      <c r="BL36" s="45">
        <f>'[8]Sheet1'!$B$93/1000000</f>
        <v>0</v>
      </c>
      <c r="BM36" s="46">
        <f>'[9]Sheet1'!$B$93/1000000</f>
        <v>0</v>
      </c>
      <c r="BN36" s="46">
        <f>'[10]Sheet1'!$B$93/1000000</f>
        <v>0</v>
      </c>
      <c r="BO36" s="46">
        <f>'[11]Sheet1'!$B$93/1000000</f>
        <v>0</v>
      </c>
      <c r="BP36" s="46">
        <f>'[12]Sheet1'!$B$93/1000000</f>
        <v>0</v>
      </c>
      <c r="BQ36" s="46">
        <f>'[13]Sheet1'!$B$93/1000000</f>
        <v>0</v>
      </c>
      <c r="BR36" s="46">
        <f>'[14]Sheet1'!$B$93/1000000</f>
        <v>0</v>
      </c>
      <c r="BS36" s="46">
        <f>'[15]Sheet1'!$B$93/1000000</f>
        <v>0</v>
      </c>
      <c r="BT36" s="46">
        <f>'[16]Sheet1'!$B$93/1000000</f>
        <v>0</v>
      </c>
      <c r="BU36" s="46">
        <f>'[17]Sheet1'!$B$93/1000000</f>
        <v>0</v>
      </c>
      <c r="BV36" s="46">
        <f>'[18]Sheet1'!$B$93/1000000</f>
        <v>0</v>
      </c>
      <c r="BW36" s="46">
        <f>'[19]Sheet1'!$B$93/1000000</f>
        <v>0</v>
      </c>
      <c r="BX36" s="47">
        <f>'[20]Sheet1'!$B$93/1000000</f>
        <v>0</v>
      </c>
      <c r="BY36" s="47" t="e">
        <f>'[23]Sheet1'!$B$93/1000000</f>
        <v>#REF!</v>
      </c>
      <c r="BZ36" s="46" t="e">
        <f>'[25]Sheet1'!$B$93/1000000</f>
        <v>#REF!</v>
      </c>
      <c r="CA36" s="46" t="e">
        <f>'[27]Sheet1'!$B$93/1000000</f>
        <v>#REF!</v>
      </c>
      <c r="CB36" s="46" t="e">
        <f>'[29]Sheet1'!$B$93/1000000</f>
        <v>#REF!</v>
      </c>
      <c r="CC36" s="46" t="e">
        <f>'[31]Sheet1'!$B$93/1000000</f>
        <v>#REF!</v>
      </c>
      <c r="CD36" s="46" t="e">
        <f>'[33]Sheet1'!$B$93/1000000</f>
        <v>#REF!</v>
      </c>
    </row>
    <row r="37" spans="1:82" ht="12.75">
      <c r="A37" s="36"/>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51"/>
      <c r="BM37" s="52"/>
      <c r="BN37" s="52"/>
      <c r="BO37" s="52"/>
      <c r="BP37" s="52"/>
      <c r="BQ37" s="52"/>
      <c r="BR37" s="52"/>
      <c r="BS37" s="52"/>
      <c r="BT37" s="52"/>
      <c r="BU37" s="52"/>
      <c r="BV37" s="52"/>
      <c r="BW37" s="52"/>
      <c r="BX37" s="53"/>
      <c r="BY37" s="53"/>
      <c r="BZ37" s="52"/>
      <c r="CA37" s="52"/>
      <c r="CB37" s="52"/>
      <c r="CC37" s="52"/>
      <c r="CD37" s="52"/>
    </row>
    <row r="38" spans="1:82" ht="12.75">
      <c r="A38" s="34" t="s">
        <v>16</v>
      </c>
      <c r="B38" s="13">
        <v>17688.466026669998</v>
      </c>
      <c r="C38" s="13">
        <v>17723.06016116</v>
      </c>
      <c r="D38" s="13">
        <v>18127.52095793</v>
      </c>
      <c r="E38" s="13">
        <v>18657.13931151</v>
      </c>
      <c r="F38" s="13">
        <v>19005.953701399998</v>
      </c>
      <c r="G38" s="13">
        <v>18730.241007599998</v>
      </c>
      <c r="H38" s="13">
        <v>18830.547008849997</v>
      </c>
      <c r="I38" s="13">
        <v>19383.782039759997</v>
      </c>
      <c r="J38" s="13">
        <v>19043.66017205</v>
      </c>
      <c r="K38" s="13">
        <v>19019.100836489997</v>
      </c>
      <c r="L38" s="13">
        <v>20133.600466509997</v>
      </c>
      <c r="M38" s="13">
        <v>20768.20321842</v>
      </c>
      <c r="N38" s="13">
        <v>20247.19314868</v>
      </c>
      <c r="O38" s="13">
        <v>21258.168293379997</v>
      </c>
      <c r="P38" s="13">
        <v>23149.949963879997</v>
      </c>
      <c r="Q38" s="13">
        <v>22919.453627559997</v>
      </c>
      <c r="R38" s="13">
        <v>23814.767998979998</v>
      </c>
      <c r="S38" s="13">
        <v>25755.30324989</v>
      </c>
      <c r="T38" s="13">
        <v>26696.022473749996</v>
      </c>
      <c r="U38" s="13">
        <v>25244.44680777</v>
      </c>
      <c r="V38" s="13">
        <v>24764.848825729998</v>
      </c>
      <c r="W38" s="13">
        <v>24629.6430642</v>
      </c>
      <c r="X38" s="13">
        <v>24135.89586723</v>
      </c>
      <c r="Y38" s="13">
        <v>23392.058292380018</v>
      </c>
      <c r="Z38" s="13">
        <v>24606.219599329997</v>
      </c>
      <c r="AA38" s="13">
        <v>23772.337286199967</v>
      </c>
      <c r="AB38" s="13">
        <v>23868.60146841002</v>
      </c>
      <c r="AC38" s="13">
        <v>23277.17333639</v>
      </c>
      <c r="AD38" s="13">
        <v>24327.542472139998</v>
      </c>
      <c r="AE38" s="13">
        <v>23421.551523869966</v>
      </c>
      <c r="AF38" s="13">
        <v>20729.776178829983</v>
      </c>
      <c r="AG38" s="13">
        <v>21615.382853320007</v>
      </c>
      <c r="AH38" s="13">
        <v>20255.267260000044</v>
      </c>
      <c r="AI38" s="13">
        <v>18077.300199609996</v>
      </c>
      <c r="AJ38" s="13">
        <v>17505.167642970002</v>
      </c>
      <c r="AK38" s="13">
        <v>21320.424178959976</v>
      </c>
      <c r="AL38" s="13">
        <v>19901.266367059998</v>
      </c>
      <c r="AM38" s="13">
        <v>17758.901183999984</v>
      </c>
      <c r="AN38" s="13">
        <v>18854.691923960007</v>
      </c>
      <c r="AO38" s="13">
        <v>17016.834114820023</v>
      </c>
      <c r="AP38" s="13">
        <v>19869.881828639973</v>
      </c>
      <c r="AQ38" s="13">
        <v>19127.71431803002</v>
      </c>
      <c r="AR38" s="13">
        <v>20942.360073349962</v>
      </c>
      <c r="AS38" s="13">
        <v>20217.862105800006</v>
      </c>
      <c r="AT38" s="13">
        <v>22360.929585539998</v>
      </c>
      <c r="AU38" s="13">
        <v>21974.036503550007</v>
      </c>
      <c r="AV38" s="13">
        <v>24304.493168090015</v>
      </c>
      <c r="AW38" s="13">
        <v>24193.450368239977</v>
      </c>
      <c r="AX38" s="13">
        <v>23631.96848174001</v>
      </c>
      <c r="AY38" s="13">
        <v>23085.19923994999</v>
      </c>
      <c r="AZ38" s="13">
        <v>23059.457505279977</v>
      </c>
      <c r="BA38" s="13">
        <v>22057.363220130013</v>
      </c>
      <c r="BB38" s="13">
        <v>22683.653009050005</v>
      </c>
      <c r="BC38" s="13">
        <v>21633.15497579003</v>
      </c>
      <c r="BD38" s="13">
        <v>21854.752386280048</v>
      </c>
      <c r="BE38" s="13">
        <f>'[1]Sheet1'!$B$96/1000000</f>
        <v>19964.110167409992</v>
      </c>
      <c r="BF38" s="13">
        <f>'[2]Sheet1'!$B$96/1000000</f>
        <v>20456.15655851</v>
      </c>
      <c r="BG38" s="13">
        <f>'[3]Sheet1'!$B$96/1000000</f>
        <v>20656.54350452999</v>
      </c>
      <c r="BH38" s="13">
        <f>'[4]Sheet1'!$B$96/1000000</f>
        <v>20976.469956159992</v>
      </c>
      <c r="BI38" s="13">
        <f>'[5]Sheet1'!$B$96/1000000</f>
        <v>23542.38474217</v>
      </c>
      <c r="BJ38" s="13">
        <f>'[6]Sheet1'!$B$96/1000000</f>
        <v>20273.87106505</v>
      </c>
      <c r="BK38" s="13">
        <f>'[7]Sheet1'!$B$96/1000000</f>
        <v>18508.56928683</v>
      </c>
      <c r="BL38" s="45">
        <f>'[8]Sheet1'!$B$96/1000000</f>
        <v>19472.34455176997</v>
      </c>
      <c r="BM38" s="46">
        <f>'[9]Sheet1'!$B$96/1000000</f>
        <v>20495.222189169996</v>
      </c>
      <c r="BN38" s="46">
        <f>'[10]Sheet1'!$B$96/1000000</f>
        <v>20301.791217230028</v>
      </c>
      <c r="BO38" s="46">
        <f>'[11]Sheet1'!$B$96/1000000</f>
        <v>20191.02025515004</v>
      </c>
      <c r="BP38" s="46">
        <f>'[12]Sheet1'!$B$96/1000000</f>
        <v>21361.044988710008</v>
      </c>
      <c r="BQ38" s="46">
        <f>'[13]Sheet1'!$B$96/1000000</f>
        <v>19413.827296810014</v>
      </c>
      <c r="BR38" s="46">
        <f>'[14]Sheet1'!$B$96/1000000</f>
        <v>19582.32715434004</v>
      </c>
      <c r="BS38" s="46">
        <f>'[15]Sheet1'!$B$96/1000000</f>
        <v>18243.48503636003</v>
      </c>
      <c r="BT38" s="46">
        <f>'[16]Sheet1'!$B$96/1000000</f>
        <v>17904.73687786</v>
      </c>
      <c r="BU38" s="46">
        <f>'[17]Sheet1'!$B$96/1000000</f>
        <v>18921.887750960006</v>
      </c>
      <c r="BV38" s="46">
        <f>'[18]Sheet1'!$B$96/1000000</f>
        <v>20149.160170100007</v>
      </c>
      <c r="BW38" s="46">
        <f>'[19]Sheet1'!$B$96/1000000</f>
        <v>18753.24176779005</v>
      </c>
      <c r="BX38" s="47">
        <f>'[21]Sheet1'!$B$96/1000000</f>
        <v>19617.367742340004</v>
      </c>
      <c r="BY38" s="47">
        <f>'[22]Sheet1'!$B$96/1000000</f>
        <v>19604.223607199958</v>
      </c>
      <c r="BZ38" s="46">
        <f>'[24]Sheet1'!$B$96/1000000</f>
        <v>21354.738473540016</v>
      </c>
      <c r="CA38" s="46">
        <f>'[26]Sheet1'!$B$96/1000000</f>
        <v>20283.88373102003</v>
      </c>
      <c r="CB38" s="46">
        <f>'[28]Sheet1'!$B$96/1000000</f>
        <v>19542.97037790998</v>
      </c>
      <c r="CC38" s="46">
        <f>'[30]Sheet1'!$B$96/1000000</f>
        <v>21291.503510289956</v>
      </c>
      <c r="CD38" s="46">
        <f>'[32]Sheet1'!$B$96/1000000</f>
        <v>21595.119234290018</v>
      </c>
    </row>
    <row r="39" spans="1:82" ht="12.75">
      <c r="A39" s="36"/>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51"/>
      <c r="BM39" s="52"/>
      <c r="BN39" s="52"/>
      <c r="BO39" s="52"/>
      <c r="BP39" s="52"/>
      <c r="BQ39" s="52"/>
      <c r="BR39" s="52"/>
      <c r="BS39" s="52"/>
      <c r="BT39" s="52"/>
      <c r="BU39" s="52"/>
      <c r="BV39" s="52"/>
      <c r="BW39" s="52"/>
      <c r="BX39" s="53"/>
      <c r="BY39" s="53"/>
      <c r="BZ39" s="52"/>
      <c r="CA39" s="52"/>
      <c r="CB39" s="52"/>
      <c r="CC39" s="52"/>
      <c r="CD39" s="52"/>
    </row>
    <row r="40" spans="1:82" ht="12.75">
      <c r="A40" s="34" t="s">
        <v>17</v>
      </c>
      <c r="B40" s="13">
        <v>-450.04058890999994</v>
      </c>
      <c r="C40" s="13">
        <v>-585.8441271500001</v>
      </c>
      <c r="D40" s="13">
        <v>-660.4151803</v>
      </c>
      <c r="E40" s="13">
        <v>-561.2175478999999</v>
      </c>
      <c r="F40" s="13">
        <v>-690.0432010299999</v>
      </c>
      <c r="G40" s="13">
        <v>-724.7089949900001</v>
      </c>
      <c r="H40" s="13">
        <v>-750.9416272299999</v>
      </c>
      <c r="I40" s="13">
        <v>-718.1017521900001</v>
      </c>
      <c r="J40" s="13">
        <v>-723.73700033</v>
      </c>
      <c r="K40" s="13">
        <v>-716.2533520499994</v>
      </c>
      <c r="L40" s="13">
        <v>-724.4002476100003</v>
      </c>
      <c r="M40" s="13">
        <v>-633.4980766299999</v>
      </c>
      <c r="N40" s="13">
        <v>-1069.89736614</v>
      </c>
      <c r="O40" s="13">
        <v>-1158.2827779599997</v>
      </c>
      <c r="P40" s="13">
        <v>-1117.80414674</v>
      </c>
      <c r="Q40" s="13">
        <v>-1194.1725845099998</v>
      </c>
      <c r="R40" s="13">
        <v>-1143.5382868600004</v>
      </c>
      <c r="S40" s="13">
        <v>-1086.0760213815</v>
      </c>
      <c r="T40" s="13">
        <v>-1037.38924867</v>
      </c>
      <c r="U40" s="13">
        <v>-847.6241688599999</v>
      </c>
      <c r="V40" s="13">
        <v>-981.8464239599999</v>
      </c>
      <c r="W40" s="13">
        <v>-870.1827687600003</v>
      </c>
      <c r="X40" s="13">
        <v>-744.78981027</v>
      </c>
      <c r="Y40" s="13">
        <v>-716.31179449</v>
      </c>
      <c r="Z40" s="13">
        <v>-1271.2826713999998</v>
      </c>
      <c r="AA40" s="13">
        <v>-1523.9088568299999</v>
      </c>
      <c r="AB40" s="13">
        <v>-1405.5010341500001</v>
      </c>
      <c r="AC40" s="13">
        <v>-1281.9361440599998</v>
      </c>
      <c r="AD40" s="13">
        <v>-1203.1722815299997</v>
      </c>
      <c r="AE40" s="13">
        <v>-1104.8059722699998</v>
      </c>
      <c r="AF40" s="13">
        <v>-1017.3744880699996</v>
      </c>
      <c r="AG40" s="13">
        <v>-770.0749138499997</v>
      </c>
      <c r="AH40" s="13">
        <v>-768.13922649</v>
      </c>
      <c r="AI40" s="13">
        <v>-759.6861184299996</v>
      </c>
      <c r="AJ40" s="13">
        <v>-756.7865727500002</v>
      </c>
      <c r="AK40" s="13">
        <v>-572.3934665299997</v>
      </c>
      <c r="AL40" s="13">
        <v>306.0365449200003</v>
      </c>
      <c r="AM40" s="13">
        <v>231.62516197000002</v>
      </c>
      <c r="AN40" s="13">
        <v>367.55095398000003</v>
      </c>
      <c r="AO40" s="13">
        <v>529.0824553999998</v>
      </c>
      <c r="AP40" s="13">
        <v>-997.7650777300003</v>
      </c>
      <c r="AQ40" s="13">
        <v>-1023.2773069399997</v>
      </c>
      <c r="AR40" s="13">
        <v>-967.54211228</v>
      </c>
      <c r="AS40" s="13">
        <v>-901.6008708199997</v>
      </c>
      <c r="AT40" s="13">
        <v>-902.8676614499998</v>
      </c>
      <c r="AU40" s="13">
        <v>-739.0733646200001</v>
      </c>
      <c r="AV40" s="13">
        <v>-875.1835525100003</v>
      </c>
      <c r="AW40" s="13">
        <v>-843.0776326599998</v>
      </c>
      <c r="AX40" s="13">
        <v>199.04583916999937</v>
      </c>
      <c r="AY40" s="13">
        <v>52.19280157999992</v>
      </c>
      <c r="AZ40" s="13">
        <v>47.6762747900002</v>
      </c>
      <c r="BA40" s="13">
        <v>2.9903277500002385</v>
      </c>
      <c r="BB40" s="13">
        <v>-1469.8467856900002</v>
      </c>
      <c r="BC40" s="13">
        <v>-1455.34350217</v>
      </c>
      <c r="BD40" s="13">
        <v>-1494.62432529</v>
      </c>
      <c r="BE40" s="13">
        <f>'[1]Sheet1'!$B$104/1000000</f>
        <v>-1457.53126919</v>
      </c>
      <c r="BF40" s="13">
        <f>'[2]Sheet1'!$B$104/1000000</f>
        <v>-1527.0851808799996</v>
      </c>
      <c r="BG40" s="13">
        <f>'[3]Sheet1'!$B$104/1000000</f>
        <v>-1395.28571796</v>
      </c>
      <c r="BH40" s="15">
        <f>'[4]Sheet1'!$B$104/1000000</f>
        <v>-1506.9120434299998</v>
      </c>
      <c r="BI40" s="15">
        <f>'[5]Sheet1'!$B$104/1000000</f>
        <v>-1434.4382140799999</v>
      </c>
      <c r="BJ40" s="15">
        <f>'[6]Sheet1'!$B$104/1000000</f>
        <v>-1009.5394464599999</v>
      </c>
      <c r="BK40" s="15">
        <f>'[7]Sheet1'!$B$104/1000000</f>
        <v>410.4594420100005</v>
      </c>
      <c r="BL40" s="45">
        <f>'[8]Sheet1'!$B$104/1000000</f>
        <v>-996.51173971</v>
      </c>
      <c r="BM40" s="46">
        <f>'[9]Sheet1'!$B$104/1000000-0.1</f>
        <v>-876.3836460699999</v>
      </c>
      <c r="BN40" s="46">
        <f>'[10]Sheet1'!$B$104/1000000-0</f>
        <v>-897.2850507200002</v>
      </c>
      <c r="BO40" s="46">
        <f>'[11]Sheet1'!$B$104/1000000-0</f>
        <v>-1048.01025494</v>
      </c>
      <c r="BP40" s="46">
        <f>'[12]Sheet1'!$B$104/1000000+0.1</f>
        <v>-1088.8587600800006</v>
      </c>
      <c r="BQ40" s="46">
        <f>'[13]Sheet1'!$B$104/1000000+0</f>
        <v>-918.13863997</v>
      </c>
      <c r="BR40" s="46">
        <f>'[14]Sheet1'!$B$104/1000000+0.3</f>
        <v>-1194.53443168</v>
      </c>
      <c r="BS40" s="46">
        <f>'[15]Sheet1'!$B$104/1000000+0</f>
        <v>-1204.4583232799998</v>
      </c>
      <c r="BT40" s="46">
        <f>'[16]Sheet1'!$B$104/1000000+0.1</f>
        <v>-1050.21351424</v>
      </c>
      <c r="BU40" s="46">
        <f>'[17]Sheet1'!$B$104/1000000-0.2</f>
        <v>-995.4396719200001</v>
      </c>
      <c r="BV40" s="46">
        <f>'[18]Sheet1'!$B$104/1000000-0.1</f>
        <v>-831.7413278500004</v>
      </c>
      <c r="BW40" s="46">
        <f>'[19]Sheet1'!$B$104/1000000+0.1</f>
        <v>-549.1308408100001</v>
      </c>
      <c r="BX40" s="47">
        <f>'[21]Sheet1'!$B$104/1000000-0.1</f>
        <v>-547.3225847100003</v>
      </c>
      <c r="BY40" s="47">
        <f>'[22]Sheet1'!$B$104/1000000+0.1</f>
        <v>-921.6874571399999</v>
      </c>
      <c r="BZ40" s="46">
        <f>'[24]Sheet1'!$B$104/1000000+0.1</f>
        <v>-809.73632699</v>
      </c>
      <c r="CA40" s="46">
        <f>'[26]Sheet1'!$B$104/1000000+0.1</f>
        <v>-853.6114795599997</v>
      </c>
      <c r="CB40" s="46">
        <f>'[28]Sheet1'!$B$104/1000000</f>
        <v>-901.8632865800001</v>
      </c>
      <c r="CC40" s="46">
        <f>'[30]Sheet1'!$B$104/1000000</f>
        <v>-912.6291363299999</v>
      </c>
      <c r="CD40" s="46">
        <f>'[32]Sheet1'!$B$104/1000000</f>
        <v>-1057.8226677200003</v>
      </c>
    </row>
    <row r="41" spans="1:82" ht="13.5" thickBot="1">
      <c r="A41" s="38"/>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57"/>
      <c r="BM41" s="58"/>
      <c r="BN41" s="58"/>
      <c r="BO41" s="58"/>
      <c r="BP41" s="58"/>
      <c r="BQ41" s="58"/>
      <c r="BR41" s="58"/>
      <c r="BS41" s="58"/>
      <c r="BT41" s="58"/>
      <c r="BU41" s="58"/>
      <c r="BV41" s="58"/>
      <c r="BW41" s="58"/>
      <c r="BX41" s="59"/>
      <c r="BY41" s="59"/>
      <c r="BZ41" s="58"/>
      <c r="CA41" s="58"/>
      <c r="CB41" s="58"/>
      <c r="CC41" s="58"/>
      <c r="CD41" s="58"/>
    </row>
    <row r="42" spans="2:73" ht="13.5" hidden="1" thickTop="1">
      <c r="B42" s="24">
        <f>B6+B10+B12+B16-B19-B28-B30-B32-B34-B36-B38-B40</f>
        <v>3268.2697640619876</v>
      </c>
      <c r="C42" s="24">
        <f>C6+C10+C12+C16-C19-C28-C30-C32-C34-C36-C38-C40</f>
        <v>3090.198886565066</v>
      </c>
      <c r="D42" s="24">
        <f>D6+D10+D12+D16-D19-D28-D30-D32-D34-D36-D38-D40</f>
        <v>2872.2913727249665</v>
      </c>
      <c r="E42" s="24">
        <f>E6+E10+E12+E16-E19-E28-E30-E32-E34-E36-E38-E40</f>
        <v>1874.1525526333644</v>
      </c>
      <c r="F42" s="24">
        <f>F6+F10+F12+F16-F19-F28-F30-F32-F34-F36-F38-F40</f>
        <v>1914.0367886412357</v>
      </c>
      <c r="G42" s="24">
        <f aca="true" t="shared" si="5" ref="G42:L42">G6+G10+G12+G16-G19-G28-G30-G32-G34-G36-G38-G40</f>
        <v>1313.2022744832466</v>
      </c>
      <c r="H42" s="24">
        <f t="shared" si="5"/>
        <v>1195.1708815647758</v>
      </c>
      <c r="I42" s="24">
        <f t="shared" si="5"/>
        <v>1026.913083696062</v>
      </c>
      <c r="J42" s="24">
        <f t="shared" si="5"/>
        <v>1040.580237887936</v>
      </c>
      <c r="K42" s="24">
        <f t="shared" si="5"/>
        <v>1381.5419178032746</v>
      </c>
      <c r="L42" s="24">
        <f t="shared" si="5"/>
        <v>1355.203557427155</v>
      </c>
      <c r="M42" s="24">
        <f aca="true" t="shared" si="6" ref="M42:R42">M6+M10+M12+M16-M19-M28-M30-M32-M34-M36-M38-M40</f>
        <v>1495.591107691093</v>
      </c>
      <c r="N42" s="24">
        <f t="shared" si="6"/>
        <v>1416.2985142945386</v>
      </c>
      <c r="O42" s="24">
        <f t="shared" si="6"/>
        <v>1316.2124151014928</v>
      </c>
      <c r="P42" s="24">
        <f t="shared" si="6"/>
        <v>1327.615023708295</v>
      </c>
      <c r="Q42" s="24">
        <f t="shared" si="6"/>
        <v>895.9898292228197</v>
      </c>
      <c r="R42" s="24">
        <f t="shared" si="6"/>
        <v>358.58401979196924</v>
      </c>
      <c r="S42" s="24">
        <f aca="true" t="shared" si="7" ref="S42:X42">S6+S10+S12+S16-S19-S28-S30-S32-S34-S36-S38-S40</f>
        <v>262.0822519727833</v>
      </c>
      <c r="T42" s="24">
        <f t="shared" si="7"/>
        <v>249.80588786677004</v>
      </c>
      <c r="U42" s="24">
        <f t="shared" si="7"/>
        <v>252.6753246267632</v>
      </c>
      <c r="V42" s="24">
        <f t="shared" si="7"/>
        <v>84.92681510152408</v>
      </c>
      <c r="W42" s="24">
        <f t="shared" si="7"/>
        <v>448.16843477287193</v>
      </c>
      <c r="X42" s="24">
        <f t="shared" si="7"/>
        <v>860.3072434662334</v>
      </c>
      <c r="Y42" s="24">
        <f aca="true" t="shared" si="8" ref="Y42:AD42">Y6+Y10+Y12+Y16-Y19-Y28-Y30-Y32-Y34-Y36-Y38-Y40</f>
        <v>861.696012447173</v>
      </c>
      <c r="Z42" s="24">
        <f t="shared" si="8"/>
        <v>647.8634908056442</v>
      </c>
      <c r="AA42" s="24">
        <f t="shared" si="8"/>
        <v>608.667326073592</v>
      </c>
      <c r="AB42" s="24">
        <f t="shared" si="8"/>
        <v>623.0284307835191</v>
      </c>
      <c r="AC42" s="24">
        <f t="shared" si="8"/>
        <v>627.0028451352803</v>
      </c>
      <c r="AD42" s="24">
        <f t="shared" si="8"/>
        <v>266.52847430225825</v>
      </c>
      <c r="AE42" s="24">
        <f>AE6+AE10+AE12+AE16-AE19-AE28-AE30-AE32-AE34-AE36-AE38-AE40</f>
        <v>257.162088520168</v>
      </c>
      <c r="AF42" s="24">
        <f>AF6+AF10+AF12+AF16-AF19-AF28-AF30-AF32-AF34-AF36-AF38-AF40</f>
        <v>67.9308029788408</v>
      </c>
      <c r="AG42" s="24">
        <f>AG6+AG10+AG12+AG16-AG19-AG28-AG30-AG32-AG34-AG36-AG38-AG40</f>
        <v>199.75619102656867</v>
      </c>
      <c r="AH42" s="24">
        <f>AH6+AH10+AH12+AH16-AH19-AH28-AH30-AH32-AH34-AH36-AH38-AH40</f>
        <v>223.65360856070174</v>
      </c>
      <c r="AI42" s="24">
        <f>AI6+AI10+AI12+AI16-AI19-AI28-AI30-AI32-AI34-AI36-AI38-AI40</f>
        <v>165.59838044142452</v>
      </c>
      <c r="BS42" s="25"/>
      <c r="BT42" s="25"/>
      <c r="BU42" s="25"/>
    </row>
    <row r="43" spans="2:73" ht="13.5" hidden="1" thickTop="1">
      <c r="B43" s="25">
        <f>B6+B10+B12+B16-B19-B26-B28-B30-B38-B40</f>
        <v>2.0999840444346773E-07</v>
      </c>
      <c r="C43" s="25">
        <f aca="true" t="shared" si="9" ref="C43:AI43">C6+C10+C12+C16-C19-C26-C28-C30-C38-C40</f>
        <v>-4.040005933347857E-06</v>
      </c>
      <c r="D43" s="25">
        <f t="shared" si="9"/>
        <v>-1.0799872143252287E-06</v>
      </c>
      <c r="E43" s="25">
        <f t="shared" si="9"/>
        <v>-2.8000783913739724E-07</v>
      </c>
      <c r="F43" s="25">
        <f t="shared" si="9"/>
        <v>7.000994628469925E-08</v>
      </c>
      <c r="G43" s="25">
        <f t="shared" si="9"/>
        <v>1.7000274965539575E-07</v>
      </c>
      <c r="H43" s="25">
        <f t="shared" si="9"/>
        <v>2.8000738439004635E-07</v>
      </c>
      <c r="I43" s="25">
        <f t="shared" si="9"/>
        <v>-4.899950454273494E-07</v>
      </c>
      <c r="J43" s="25">
        <f t="shared" si="9"/>
        <v>-1.0999633559549693E-07</v>
      </c>
      <c r="K43" s="25">
        <f t="shared" si="9"/>
        <v>3.200213996024104E-07</v>
      </c>
      <c r="L43" s="25">
        <f t="shared" si="9"/>
        <v>-3.8999780826998176E-07</v>
      </c>
      <c r="M43" s="25">
        <f t="shared" si="9"/>
        <v>-2.400043968009413E-07</v>
      </c>
      <c r="N43" s="25">
        <f t="shared" si="9"/>
        <v>-1.0999201549566351E-07</v>
      </c>
      <c r="O43" s="25">
        <f t="shared" si="9"/>
        <v>7.001517587923445E-08</v>
      </c>
      <c r="P43" s="25">
        <f t="shared" si="9"/>
        <v>3.865352482534945E-12</v>
      </c>
      <c r="Q43" s="25">
        <f t="shared" si="9"/>
        <v>-1.5099180927791167E-07</v>
      </c>
      <c r="R43" s="25">
        <f t="shared" si="9"/>
        <v>-6.100003702158574E-07</v>
      </c>
      <c r="S43" s="25">
        <f t="shared" si="9"/>
        <v>1.7150046005554032E-07</v>
      </c>
      <c r="T43" s="25">
        <f t="shared" si="9"/>
        <v>1.0000553629652131E-07</v>
      </c>
      <c r="U43" s="25">
        <f t="shared" si="9"/>
        <v>-3.400040213819011E-07</v>
      </c>
      <c r="V43" s="25">
        <f t="shared" si="9"/>
        <v>4.500217301028897E-07</v>
      </c>
      <c r="W43" s="25">
        <f t="shared" si="9"/>
        <v>2.4999326342367567E-07</v>
      </c>
      <c r="X43" s="25">
        <f t="shared" si="9"/>
        <v>3.8999667140160454E-07</v>
      </c>
      <c r="Y43" s="25">
        <f t="shared" si="9"/>
        <v>-2.0003108147648163E-07</v>
      </c>
      <c r="Z43" s="25">
        <f t="shared" si="9"/>
        <v>-2.1999994714860804E-07</v>
      </c>
      <c r="AA43" s="25">
        <f t="shared" si="9"/>
        <v>3.0002456696820445E-07</v>
      </c>
      <c r="AB43" s="25">
        <f t="shared" si="9"/>
        <v>-3.200093487976119E-07</v>
      </c>
      <c r="AC43" s="25">
        <f t="shared" si="9"/>
        <v>-1.0999860933225136E-07</v>
      </c>
      <c r="AD43" s="25">
        <f t="shared" si="9"/>
        <v>-3.100051344517851E-07</v>
      </c>
      <c r="AE43" s="25">
        <f t="shared" si="9"/>
        <v>-4.599735348165268E-07</v>
      </c>
      <c r="AF43" s="25">
        <f t="shared" si="9"/>
        <v>3.000204742420465E-07</v>
      </c>
      <c r="AG43" s="25">
        <f t="shared" si="9"/>
        <v>-1.6999536001094384E-07</v>
      </c>
      <c r="AH43" s="25">
        <f t="shared" si="9"/>
        <v>-3.9003725760267116E-07</v>
      </c>
      <c r="AI43" s="25">
        <f t="shared" si="9"/>
        <v>3.4999902709387243E-07</v>
      </c>
      <c r="BS43" s="25"/>
      <c r="BT43" s="25"/>
      <c r="BU43" s="25"/>
    </row>
    <row r="44" ht="14.25" thickTop="1">
      <c r="A44" s="26" t="s">
        <v>23</v>
      </c>
    </row>
    <row r="45" ht="12.75">
      <c r="A45" s="27" t="s">
        <v>24</v>
      </c>
    </row>
    <row r="46" spans="1:57" ht="13.5">
      <c r="A46" s="26" t="s">
        <v>22</v>
      </c>
      <c r="BE46" s="25"/>
    </row>
    <row r="47" spans="1:57" ht="12.75">
      <c r="A47" s="28" t="s">
        <v>27</v>
      </c>
      <c r="BE47" s="25"/>
    </row>
    <row r="48" spans="1:57" ht="12.75">
      <c r="A48" s="27" t="s">
        <v>21</v>
      </c>
      <c r="BE48" s="25"/>
    </row>
    <row r="49" ht="12.75">
      <c r="A49" s="29"/>
    </row>
    <row r="50" spans="53:54" ht="12.75">
      <c r="BA50" s="25"/>
      <c r="BB50" s="25"/>
    </row>
    <row r="52" spans="53:54" ht="12.75">
      <c r="BA52" s="30"/>
      <c r="BB52" s="30"/>
    </row>
  </sheetData>
  <sheetProtection/>
  <printOptions horizontalCentered="1"/>
  <pageMargins left="0.07874015748031496" right="0.07874015748031496"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Devianee Mulliah</cp:lastModifiedBy>
  <cp:lastPrinted>2012-03-09T12:05:32Z</cp:lastPrinted>
  <dcterms:created xsi:type="dcterms:W3CDTF">2005-03-29T11:52:55Z</dcterms:created>
  <dcterms:modified xsi:type="dcterms:W3CDTF">2012-04-03T07:44:08Z</dcterms:modified>
  <cp:category/>
  <cp:version/>
  <cp:contentType/>
  <cp:contentStatus/>
</cp:coreProperties>
</file>