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6345" tabRatio="601" activeTab="0"/>
  </bookViews>
  <sheets>
    <sheet name="48a-b" sheetId="1" r:id="rId1"/>
  </sheets>
  <definedNames>
    <definedName name="_xlnm.Print_Area" localSheetId="0">'48a-b'!$A$1:$J$67</definedName>
  </definedNames>
  <calcPr fullCalcOnLoad="1"/>
</workbook>
</file>

<file path=xl/sharedStrings.xml><?xml version="1.0" encoding="utf-8"?>
<sst xmlns="http://schemas.openxmlformats.org/spreadsheetml/2006/main" count="120" uniqueCount="89">
  <si>
    <t>A</t>
  </si>
  <si>
    <t>D</t>
  </si>
  <si>
    <t>F</t>
  </si>
  <si>
    <t>G</t>
  </si>
  <si>
    <t>H</t>
  </si>
  <si>
    <t>I</t>
  </si>
  <si>
    <t>J</t>
  </si>
  <si>
    <t>K</t>
  </si>
  <si>
    <t>M</t>
  </si>
  <si>
    <t>Description</t>
  </si>
  <si>
    <t>Manufacturing</t>
  </si>
  <si>
    <t>Construction</t>
  </si>
  <si>
    <t>Education</t>
  </si>
  <si>
    <t xml:space="preserve"> -</t>
  </si>
  <si>
    <t>2006</t>
  </si>
  <si>
    <t>Total world</t>
  </si>
  <si>
    <t>(Rs million)</t>
  </si>
  <si>
    <t>Region /Economy</t>
  </si>
  <si>
    <t xml:space="preserve">     Developed countries</t>
  </si>
  <si>
    <t xml:space="preserve">       Europe</t>
  </si>
  <si>
    <t xml:space="preserve">             France</t>
  </si>
  <si>
    <t xml:space="preserve">             Germany</t>
  </si>
  <si>
    <t xml:space="preserve">             United Kingdom</t>
  </si>
  <si>
    <t xml:space="preserve">       North America</t>
  </si>
  <si>
    <t xml:space="preserve">          United States</t>
  </si>
  <si>
    <t xml:space="preserve">    Developing economies</t>
  </si>
  <si>
    <t xml:space="preserve">       Africa</t>
  </si>
  <si>
    <t xml:space="preserve">       Latin America and the Caribbean</t>
  </si>
  <si>
    <t xml:space="preserve">       Asia and Oceania</t>
  </si>
  <si>
    <t xml:space="preserve">         Asia </t>
  </si>
  <si>
    <t xml:space="preserve">             West Asia</t>
  </si>
  <si>
    <t xml:space="preserve">                 United Arab Emirates</t>
  </si>
  <si>
    <t>Source: Statistics Division.</t>
  </si>
  <si>
    <t>2007</t>
  </si>
  <si>
    <t xml:space="preserve">2008 </t>
  </si>
  <si>
    <t>2008</t>
  </si>
  <si>
    <t>Agriculture, forestry and fishing</t>
  </si>
  <si>
    <t>C</t>
  </si>
  <si>
    <t>Electricity, gas, steam and air conditioning supply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</si>
  <si>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</si>
  <si>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</si>
  <si>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</si>
  <si>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</si>
  <si>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 xml:space="preserve">Financial and insurance activities </t>
  </si>
  <si>
    <t>L</t>
  </si>
  <si>
    <t>Real estate activities</t>
  </si>
  <si>
    <t>Professional, scientific and technical activities</t>
  </si>
  <si>
    <t>P</t>
  </si>
  <si>
    <t>Q</t>
  </si>
  <si>
    <t>R</t>
  </si>
  <si>
    <t>Arts, entertainment and recreation</t>
  </si>
  <si>
    <t>Total</t>
  </si>
  <si>
    <t xml:space="preserve">   Unspecified</t>
  </si>
  <si>
    <t>Human health and social work activities</t>
  </si>
  <si>
    <t xml:space="preserve">2009 </t>
  </si>
  <si>
    <t>Figures may not add up to totals due to rounding.</t>
  </si>
  <si>
    <t xml:space="preserve">   of which - IRS/RES/IHS</t>
  </si>
  <si>
    <t xml:space="preserve">2010 </t>
  </si>
  <si>
    <r>
      <t>2010</t>
    </r>
    <r>
      <rPr>
        <b/>
        <vertAlign val="superscript"/>
        <sz val="9"/>
        <rFont val="Arial"/>
        <family val="2"/>
      </rPr>
      <t xml:space="preserve"> </t>
    </r>
  </si>
  <si>
    <r>
      <t xml:space="preserve">Sector (ISIC </t>
    </r>
    <r>
      <rPr>
        <b/>
        <vertAlign val="superscript"/>
        <sz val="9"/>
        <rFont val="Arial"/>
        <family val="2"/>
      </rPr>
      <t>^</t>
    </r>
    <r>
      <rPr>
        <b/>
        <sz val="9"/>
        <rFont val="Arial"/>
        <family val="2"/>
      </rPr>
      <t xml:space="preserve"> 1 digit)</t>
    </r>
  </si>
  <si>
    <r>
      <t>2011</t>
    </r>
    <r>
      <rPr>
        <b/>
        <vertAlign val="superscript"/>
        <sz val="9"/>
        <rFont val="Arial"/>
        <family val="2"/>
      </rPr>
      <t xml:space="preserve"> 1</t>
    </r>
  </si>
  <si>
    <r>
      <t xml:space="preserve">2011 </t>
    </r>
    <r>
      <rPr>
        <b/>
        <vertAlign val="superscript"/>
        <sz val="9"/>
        <rFont val="Arial"/>
        <family val="2"/>
      </rPr>
      <t>1</t>
    </r>
  </si>
  <si>
    <r>
      <t>1</t>
    </r>
    <r>
      <rPr>
        <i/>
        <sz val="9"/>
        <rFont val="Arial"/>
        <family val="2"/>
      </rPr>
      <t xml:space="preserve"> Revised.</t>
    </r>
  </si>
  <si>
    <r>
      <t xml:space="preserve">2 </t>
    </r>
    <r>
      <rPr>
        <i/>
        <sz val="9"/>
        <rFont val="Arial"/>
        <family val="2"/>
      </rPr>
      <t>Provisional.</t>
    </r>
  </si>
  <si>
    <t>(Excluding GBC1s)</t>
  </si>
  <si>
    <t xml:space="preserve">                 South Asia</t>
  </si>
  <si>
    <t xml:space="preserve">                 East Asia</t>
  </si>
  <si>
    <t xml:space="preserve">           Reunion</t>
  </si>
  <si>
    <t xml:space="preserve">           South Africa</t>
  </si>
  <si>
    <t xml:space="preserve">           Other</t>
  </si>
  <si>
    <t xml:space="preserve">           South America</t>
  </si>
  <si>
    <t xml:space="preserve">         European Union 27</t>
  </si>
  <si>
    <t xml:space="preserve">             Belgium </t>
  </si>
  <si>
    <t xml:space="preserve">             Luxembourg</t>
  </si>
  <si>
    <t xml:space="preserve">         Switzerland</t>
  </si>
  <si>
    <t xml:space="preserve">         Other</t>
  </si>
  <si>
    <r>
      <t xml:space="preserve">2012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</t>
    </r>
  </si>
  <si>
    <r>
      <t xml:space="preserve">2013 </t>
    </r>
    <r>
      <rPr>
        <b/>
        <vertAlign val="superscript"/>
        <sz val="9"/>
        <rFont val="Arial"/>
        <family val="2"/>
      </rPr>
      <t xml:space="preserve">2 3 </t>
    </r>
  </si>
  <si>
    <r>
      <t xml:space="preserve">3 </t>
    </r>
    <r>
      <rPr>
        <i/>
        <sz val="9"/>
        <rFont val="Arial"/>
        <family val="2"/>
      </rPr>
      <t>January - March.</t>
    </r>
  </si>
  <si>
    <t xml:space="preserve">                Central America</t>
  </si>
  <si>
    <t>China</t>
  </si>
  <si>
    <t>India</t>
  </si>
  <si>
    <t xml:space="preserve">                Other </t>
  </si>
  <si>
    <t xml:space="preserve">      Oceania </t>
  </si>
  <si>
    <t xml:space="preserve">             South and East Asia</t>
  </si>
  <si>
    <t xml:space="preserve">Table 48a: Foreign Direct Investment in Mauritius by Sector: 2007 - 2013 </t>
  </si>
  <si>
    <t>Table 48b: Foreign Direct Investment in Mauritius by Geographical Origin: 2007 - 2013</t>
  </si>
  <si>
    <r>
      <t xml:space="preserve">^ </t>
    </r>
    <r>
      <rPr>
        <i/>
        <sz val="9"/>
        <rFont val="Arial"/>
        <family val="2"/>
      </rPr>
      <t xml:space="preserve">Data in this table are in line with the structure of the fourth revision of International Standard of Industrial  Classification  ( ISIC Rev. 4). </t>
    </r>
  </si>
  <si>
    <t xml:space="preserve"> Details on ISIC Rev.4 are available on United Nations Statistics Division website at  http://unstats.un.org/unsd/cr/registry/isic-4.asp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</si>
</sst>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  <numFmt numFmtId="175" formatCode="_-* #,##0_-;\-* #,##0_-;_-* &quot;-&quot;??_-;_-@_-"/>
    <numFmt numFmtId="176" formatCode="0.0000"/>
    <numFmt numFmtId="177" formatCode="0.00000"/>
    <numFmt numFmtId="178" formatCode="_-* #,##0.000_-;\-* #,##0.000_-;_-* &quot;-&quot;??_-;_-@_-"/>
    <numFmt numFmtId="179" formatCode="_-* #,##0.0000_-;\-* #,##0.0000_-;_-* &quot;-&quot;??_-;_-@_-"/>
    <numFmt numFmtId="180" formatCode="#\ ###\ ##0;\-#\ ###;&quot;-&quot;"/>
    <numFmt numFmtId="181" formatCode="#,##0.0"/>
    <numFmt numFmtId="182" formatCode="#,##0.000"/>
    <numFmt numFmtId="183" formatCode="_-* #,##0.000_-;\-* #,##0.000_-;_-* &quot;-&quot;?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"/>
    <numFmt numFmtId="189" formatCode="_-* #,##0.000000_-;\-* #,##0.000000_-;_-* &quot;-&quot;??????_-;_-@_-"/>
    <numFmt numFmtId="190" formatCode="#,##0.00_ ;\-#,##0.00\ "/>
    <numFmt numFmtId="191" formatCode="#,##0.000_ ;\-#,##0.000\ "/>
  </numFmts>
  <fonts count="46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5" fontId="4" fillId="0" borderId="0" xfId="42" applyNumberFormat="1" applyFont="1" applyAlignment="1">
      <alignment vertical="center" wrapText="1"/>
    </xf>
    <xf numFmtId="0" fontId="6" fillId="0" borderId="0" xfId="0" applyFont="1" applyFill="1" applyAlignment="1">
      <alignment vertical="center"/>
    </xf>
    <xf numFmtId="3" fontId="4" fillId="0" borderId="10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6" fillId="0" borderId="10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45" applyNumberFormat="1" applyFont="1" applyFill="1" applyBorder="1" applyAlignment="1">
      <alignment horizontal="center" vertical="center"/>
    </xf>
    <xf numFmtId="43" fontId="6" fillId="0" borderId="10" xfId="45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7" fontId="6" fillId="0" borderId="10" xfId="0" applyNumberFormat="1" applyFont="1" applyFill="1" applyBorder="1" applyAlignment="1">
      <alignment horizontal="center" vertical="center" wrapText="1"/>
    </xf>
    <xf numFmtId="37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3" fontId="4" fillId="0" borderId="12" xfId="42" applyNumberFormat="1" applyFont="1" applyFill="1" applyBorder="1" applyAlignment="1">
      <alignment horizontal="center" vertical="center"/>
    </xf>
    <xf numFmtId="43" fontId="4" fillId="0" borderId="12" xfId="45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32" borderId="18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7" fontId="6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right" vertical="center"/>
    </xf>
    <xf numFmtId="3" fontId="6" fillId="0" borderId="12" xfId="42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left" vertical="center"/>
    </xf>
    <xf numFmtId="49" fontId="4" fillId="32" borderId="2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175" fontId="4" fillId="32" borderId="22" xfId="42" applyNumberFormat="1" applyFont="1" applyFill="1" applyBorder="1" applyAlignment="1">
      <alignment horizontal="center" vertical="center" wrapText="1"/>
    </xf>
    <xf numFmtId="175" fontId="4" fillId="32" borderId="23" xfId="42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49" fontId="4" fillId="32" borderId="26" xfId="0" applyNumberFormat="1" applyFont="1" applyFill="1" applyBorder="1" applyAlignment="1">
      <alignment horizontal="center" vertical="center" wrapText="1"/>
    </xf>
    <xf numFmtId="49" fontId="4" fillId="32" borderId="27" xfId="0" applyNumberFormat="1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left" vertical="center"/>
    </xf>
    <xf numFmtId="0" fontId="4" fillId="32" borderId="3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Table 41a-41b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13" sqref="B13"/>
    </sheetView>
  </sheetViews>
  <sheetFormatPr defaultColWidth="9.140625" defaultRowHeight="12.75"/>
  <cols>
    <col min="1" max="1" width="11.28125" style="2" customWidth="1"/>
    <col min="2" max="2" width="35.00390625" style="2" customWidth="1"/>
    <col min="3" max="3" width="8.7109375" style="3" hidden="1" customWidth="1"/>
    <col min="4" max="4" width="8.7109375" style="3" customWidth="1"/>
    <col min="5" max="8" width="8.7109375" style="2" customWidth="1"/>
    <col min="9" max="10" width="8.7109375" style="4" customWidth="1"/>
    <col min="11" max="12" width="9.140625" style="2" customWidth="1"/>
    <col min="13" max="13" width="13.7109375" style="2" customWidth="1"/>
    <col min="14" max="16384" width="9.140625" style="2" customWidth="1"/>
  </cols>
  <sheetData>
    <row r="1" spans="1:8" s="24" customFormat="1" ht="16.5">
      <c r="A1" s="23" t="s">
        <v>85</v>
      </c>
      <c r="B1" s="23"/>
      <c r="C1" s="23"/>
      <c r="D1" s="23"/>
      <c r="H1" s="4"/>
    </row>
    <row r="2" spans="1:4" s="24" customFormat="1" ht="16.5">
      <c r="A2" s="23" t="s">
        <v>64</v>
      </c>
      <c r="B2" s="23"/>
      <c r="C2" s="23"/>
      <c r="D2" s="23"/>
    </row>
    <row r="3" spans="4:10" ht="12">
      <c r="D3" s="29"/>
      <c r="E3" s="29"/>
      <c r="I3" s="47"/>
      <c r="J3" s="47" t="s">
        <v>16</v>
      </c>
    </row>
    <row r="4" spans="1:10" s="8" customFormat="1" ht="12" customHeight="1">
      <c r="A4" s="72" t="s">
        <v>59</v>
      </c>
      <c r="B4" s="74" t="s">
        <v>9</v>
      </c>
      <c r="C4" s="66" t="s">
        <v>14</v>
      </c>
      <c r="D4" s="66" t="s">
        <v>33</v>
      </c>
      <c r="E4" s="66" t="s">
        <v>35</v>
      </c>
      <c r="F4" s="66" t="s">
        <v>54</v>
      </c>
      <c r="G4" s="66" t="s">
        <v>57</v>
      </c>
      <c r="H4" s="66" t="s">
        <v>60</v>
      </c>
      <c r="I4" s="66" t="s">
        <v>76</v>
      </c>
      <c r="J4" s="66" t="s">
        <v>77</v>
      </c>
    </row>
    <row r="5" spans="1:10" s="9" customFormat="1" ht="12">
      <c r="A5" s="73"/>
      <c r="B5" s="75"/>
      <c r="C5" s="67"/>
      <c r="D5" s="67"/>
      <c r="E5" s="67"/>
      <c r="F5" s="67"/>
      <c r="G5" s="67"/>
      <c r="H5" s="67"/>
      <c r="I5" s="67"/>
      <c r="J5" s="67"/>
    </row>
    <row r="6" spans="1:11" s="9" customFormat="1" ht="12">
      <c r="A6" s="39" t="s">
        <v>0</v>
      </c>
      <c r="B6" s="40" t="s">
        <v>36</v>
      </c>
      <c r="C6" s="26">
        <v>25.5</v>
      </c>
      <c r="D6" s="26">
        <v>18.4</v>
      </c>
      <c r="E6" s="26">
        <v>447.4</v>
      </c>
      <c r="F6" s="30" t="s">
        <v>13</v>
      </c>
      <c r="G6" s="30" t="s">
        <v>13</v>
      </c>
      <c r="H6" s="30">
        <v>177</v>
      </c>
      <c r="I6" s="30">
        <v>9.08</v>
      </c>
      <c r="J6" s="30">
        <v>36</v>
      </c>
      <c r="K6" s="52"/>
    </row>
    <row r="7" spans="1:13" s="9" customFormat="1" ht="12">
      <c r="A7" s="39" t="s">
        <v>37</v>
      </c>
      <c r="B7" s="40" t="s">
        <v>10</v>
      </c>
      <c r="C7" s="26">
        <v>180.9</v>
      </c>
      <c r="D7" s="26">
        <v>270.7</v>
      </c>
      <c r="E7" s="26">
        <v>148.6</v>
      </c>
      <c r="F7" s="26">
        <v>485.4</v>
      </c>
      <c r="G7" s="26">
        <v>63.3</v>
      </c>
      <c r="H7" s="30">
        <v>54</v>
      </c>
      <c r="I7" s="30">
        <v>426</v>
      </c>
      <c r="J7" s="30">
        <v>16.7</v>
      </c>
      <c r="K7" s="52"/>
      <c r="M7" s="52"/>
    </row>
    <row r="8" spans="1:13" s="9" customFormat="1" ht="24">
      <c r="A8" s="39" t="s">
        <v>1</v>
      </c>
      <c r="B8" s="40" t="s">
        <v>38</v>
      </c>
      <c r="C8" s="26">
        <v>17.2</v>
      </c>
      <c r="D8" s="30" t="s">
        <v>13</v>
      </c>
      <c r="E8" s="30" t="s">
        <v>13</v>
      </c>
      <c r="F8" s="30" t="s">
        <v>13</v>
      </c>
      <c r="G8" s="30">
        <v>2</v>
      </c>
      <c r="H8" s="30">
        <v>1</v>
      </c>
      <c r="I8" s="30">
        <v>0.307</v>
      </c>
      <c r="J8" s="30">
        <v>15.8</v>
      </c>
      <c r="K8" s="52"/>
      <c r="M8" s="52"/>
    </row>
    <row r="9" spans="1:13" s="9" customFormat="1" ht="12">
      <c r="A9" s="39" t="s">
        <v>2</v>
      </c>
      <c r="B9" s="40" t="s">
        <v>11</v>
      </c>
      <c r="C9" s="26">
        <v>11.5</v>
      </c>
      <c r="D9" s="26">
        <v>44.9</v>
      </c>
      <c r="E9" s="26">
        <v>67.8</v>
      </c>
      <c r="F9" s="26">
        <v>211.2</v>
      </c>
      <c r="G9" s="26">
        <v>1292.3</v>
      </c>
      <c r="H9" s="30">
        <v>2094</v>
      </c>
      <c r="I9" s="30">
        <v>1775.3</v>
      </c>
      <c r="J9" s="30">
        <v>513.4</v>
      </c>
      <c r="K9" s="52"/>
      <c r="M9" s="52"/>
    </row>
    <row r="10" spans="1:13" s="9" customFormat="1" ht="24">
      <c r="A10" s="39" t="s">
        <v>3</v>
      </c>
      <c r="B10" s="40" t="s">
        <v>39</v>
      </c>
      <c r="C10" s="26">
        <v>198</v>
      </c>
      <c r="D10" s="26">
        <v>38.3</v>
      </c>
      <c r="E10" s="26">
        <v>103.3</v>
      </c>
      <c r="F10" s="26">
        <v>290.9</v>
      </c>
      <c r="G10" s="26">
        <v>125</v>
      </c>
      <c r="H10" s="26">
        <v>21</v>
      </c>
      <c r="I10" s="26">
        <v>221.3</v>
      </c>
      <c r="J10" s="26">
        <v>268</v>
      </c>
      <c r="K10" s="52"/>
      <c r="M10" s="52"/>
    </row>
    <row r="11" spans="1:13" s="9" customFormat="1" ht="12">
      <c r="A11" s="39" t="s">
        <v>4</v>
      </c>
      <c r="B11" s="40" t="s">
        <v>40</v>
      </c>
      <c r="C11" s="26">
        <v>13.1</v>
      </c>
      <c r="D11" s="30" t="s">
        <v>13</v>
      </c>
      <c r="E11" s="26">
        <v>14.2</v>
      </c>
      <c r="F11" s="26">
        <v>9.5</v>
      </c>
      <c r="G11" s="30">
        <v>110</v>
      </c>
      <c r="H11" s="30">
        <v>3.589763</v>
      </c>
      <c r="I11" s="30">
        <v>22.4</v>
      </c>
      <c r="J11" s="30"/>
      <c r="K11" s="52"/>
      <c r="M11" s="52"/>
    </row>
    <row r="12" spans="1:13" s="9" customFormat="1" ht="12">
      <c r="A12" s="39" t="s">
        <v>5</v>
      </c>
      <c r="B12" s="40" t="s">
        <v>41</v>
      </c>
      <c r="C12" s="26">
        <v>1381.9</v>
      </c>
      <c r="D12" s="26">
        <v>3188.6</v>
      </c>
      <c r="E12" s="26">
        <v>1347.8</v>
      </c>
      <c r="F12" s="26">
        <v>1849.7</v>
      </c>
      <c r="G12" s="26">
        <v>836.3</v>
      </c>
      <c r="H12" s="26">
        <v>579</v>
      </c>
      <c r="I12" s="26">
        <v>644.5</v>
      </c>
      <c r="J12" s="26">
        <v>31</v>
      </c>
      <c r="K12" s="52"/>
      <c r="M12" s="52"/>
    </row>
    <row r="13" spans="1:13" s="9" customFormat="1" ht="13.5" customHeight="1">
      <c r="A13" s="39" t="s">
        <v>6</v>
      </c>
      <c r="B13" s="40" t="s">
        <v>42</v>
      </c>
      <c r="C13" s="26">
        <v>42.7</v>
      </c>
      <c r="D13" s="26">
        <v>18.2</v>
      </c>
      <c r="E13" s="26">
        <v>7.8</v>
      </c>
      <c r="F13" s="30" t="s">
        <v>13</v>
      </c>
      <c r="G13" s="30">
        <v>235.47</v>
      </c>
      <c r="H13" s="30">
        <v>76</v>
      </c>
      <c r="I13" s="30">
        <v>64</v>
      </c>
      <c r="J13" s="30">
        <v>13.4</v>
      </c>
      <c r="K13" s="52"/>
      <c r="M13" s="52"/>
    </row>
    <row r="14" spans="1:13" s="9" customFormat="1" ht="12">
      <c r="A14" s="39" t="s">
        <v>7</v>
      </c>
      <c r="B14" s="40" t="s">
        <v>43</v>
      </c>
      <c r="C14" s="26">
        <v>3592.9</v>
      </c>
      <c r="D14" s="26">
        <v>4055.6</v>
      </c>
      <c r="E14" s="26">
        <v>4563.9</v>
      </c>
      <c r="F14" s="26">
        <v>1371.4</v>
      </c>
      <c r="G14" s="26">
        <f>2160.2+157.809+91.28+1131.944+1104.059</f>
        <v>4645.292</v>
      </c>
      <c r="H14" s="26">
        <v>1646</v>
      </c>
      <c r="I14" s="30">
        <v>4347.5</v>
      </c>
      <c r="J14" s="30">
        <v>342</v>
      </c>
      <c r="K14" s="52"/>
      <c r="M14" s="52"/>
    </row>
    <row r="15" spans="1:13" s="9" customFormat="1" ht="12">
      <c r="A15" s="39" t="s">
        <v>44</v>
      </c>
      <c r="B15" s="40" t="s">
        <v>45</v>
      </c>
      <c r="C15" s="26">
        <v>1701.1</v>
      </c>
      <c r="D15" s="26">
        <v>3820</v>
      </c>
      <c r="E15" s="26">
        <v>4524.5</v>
      </c>
      <c r="F15" s="26">
        <v>4304.98</v>
      </c>
      <c r="G15" s="26">
        <v>3422.2</v>
      </c>
      <c r="H15" s="26">
        <v>4580</v>
      </c>
      <c r="I15" s="26">
        <v>5122.3</v>
      </c>
      <c r="J15" s="26">
        <v>1438</v>
      </c>
      <c r="K15" s="52"/>
      <c r="M15" s="52"/>
    </row>
    <row r="16" spans="1:13" s="10" customFormat="1" ht="21.75" customHeight="1">
      <c r="A16" s="39"/>
      <c r="B16" s="41" t="s">
        <v>56</v>
      </c>
      <c r="C16" s="31">
        <v>1227.8</v>
      </c>
      <c r="D16" s="31">
        <v>2790.5</v>
      </c>
      <c r="E16" s="31">
        <v>2636.8</v>
      </c>
      <c r="F16" s="32">
        <v>2073.69</v>
      </c>
      <c r="G16" s="32">
        <v>2033</v>
      </c>
      <c r="H16" s="32">
        <v>3352</v>
      </c>
      <c r="I16" s="32">
        <v>4228.4</v>
      </c>
      <c r="J16" s="32">
        <v>1166</v>
      </c>
      <c r="K16" s="52"/>
      <c r="M16" s="52"/>
    </row>
    <row r="17" spans="1:13" s="10" customFormat="1" ht="21.75" customHeight="1">
      <c r="A17" s="39" t="s">
        <v>8</v>
      </c>
      <c r="B17" s="40" t="s">
        <v>46</v>
      </c>
      <c r="C17" s="30" t="s">
        <v>13</v>
      </c>
      <c r="D17" s="30" t="s">
        <v>13</v>
      </c>
      <c r="E17" s="30" t="s">
        <v>13</v>
      </c>
      <c r="F17" s="30" t="s">
        <v>13</v>
      </c>
      <c r="G17" s="26">
        <v>404.2</v>
      </c>
      <c r="H17" s="26">
        <f>1+216</f>
        <v>217</v>
      </c>
      <c r="I17" s="26">
        <v>36</v>
      </c>
      <c r="J17" s="26">
        <v>1</v>
      </c>
      <c r="K17" s="52"/>
      <c r="M17" s="52"/>
    </row>
    <row r="18" spans="1:10" s="10" customFormat="1" ht="21.75" customHeight="1">
      <c r="A18" s="39" t="s">
        <v>47</v>
      </c>
      <c r="B18" s="40" t="s">
        <v>12</v>
      </c>
      <c r="C18" s="26">
        <v>54.6</v>
      </c>
      <c r="D18" s="26">
        <v>30.034</v>
      </c>
      <c r="E18" s="26">
        <v>74.054</v>
      </c>
      <c r="F18" s="26">
        <v>125</v>
      </c>
      <c r="G18" s="30">
        <v>18</v>
      </c>
      <c r="H18" s="30">
        <v>4</v>
      </c>
      <c r="I18" s="30" t="s">
        <v>13</v>
      </c>
      <c r="J18" s="30">
        <v>1.55</v>
      </c>
    </row>
    <row r="19" spans="1:10" s="10" customFormat="1" ht="21.75" customHeight="1">
      <c r="A19" s="39" t="s">
        <v>48</v>
      </c>
      <c r="B19" s="40" t="s">
        <v>53</v>
      </c>
      <c r="C19" s="26">
        <v>2.2</v>
      </c>
      <c r="D19" s="26">
        <v>28.952</v>
      </c>
      <c r="E19" s="26">
        <v>119.7</v>
      </c>
      <c r="F19" s="26">
        <v>145.1</v>
      </c>
      <c r="G19" s="26">
        <v>2732.2</v>
      </c>
      <c r="H19" s="30" t="s">
        <v>13</v>
      </c>
      <c r="I19" s="30" t="s">
        <v>13</v>
      </c>
      <c r="J19" s="30" t="s">
        <v>13</v>
      </c>
    </row>
    <row r="20" spans="1:10" s="10" customFormat="1" ht="21.75" customHeight="1">
      <c r="A20" s="39" t="s">
        <v>49</v>
      </c>
      <c r="B20" s="40" t="s">
        <v>50</v>
      </c>
      <c r="C20" s="30" t="s">
        <v>13</v>
      </c>
      <c r="D20" s="30" t="s">
        <v>13</v>
      </c>
      <c r="E20" s="30" t="s">
        <v>13</v>
      </c>
      <c r="F20" s="30" t="s">
        <v>13</v>
      </c>
      <c r="G20" s="26">
        <v>61.8</v>
      </c>
      <c r="H20" s="26">
        <v>3</v>
      </c>
      <c r="I20" s="30" t="s">
        <v>13</v>
      </c>
      <c r="J20" s="30" t="s">
        <v>13</v>
      </c>
    </row>
    <row r="21" spans="1:10" s="10" customFormat="1" ht="17.25" customHeight="1">
      <c r="A21" s="68" t="s">
        <v>51</v>
      </c>
      <c r="B21" s="69"/>
      <c r="C21" s="33">
        <f>SUM(C6:C19)-C16</f>
        <v>7221.600000000001</v>
      </c>
      <c r="D21" s="33">
        <f>SUM(D6:D19)-D16</f>
        <v>11513.685999999998</v>
      </c>
      <c r="E21" s="33">
        <f>SUM(E6:E19)-E16</f>
        <v>11419.054</v>
      </c>
      <c r="F21" s="33">
        <f>SUM(F6:F19)-F16</f>
        <v>8793.18</v>
      </c>
      <c r="G21" s="33">
        <f>SUM(G6:G20)-G16</f>
        <v>13948.062000000002</v>
      </c>
      <c r="H21" s="33">
        <f>SUM(H6:H20)-H16</f>
        <v>9455.589763</v>
      </c>
      <c r="I21" s="33">
        <f>SUM(I6:I20)-I16</f>
        <v>12668.687</v>
      </c>
      <c r="J21" s="33">
        <f>SUM(J6:J20)-J16</f>
        <v>2676.8500000000004</v>
      </c>
    </row>
    <row r="22" spans="1:10" s="11" customFormat="1" ht="19.5" customHeight="1">
      <c r="A22" s="61" t="s">
        <v>87</v>
      </c>
      <c r="B22" s="61"/>
      <c r="C22" s="61"/>
      <c r="D22" s="61"/>
      <c r="E22" s="61"/>
      <c r="F22" s="61"/>
      <c r="G22" s="61"/>
      <c r="H22" s="61"/>
      <c r="I22" s="61"/>
      <c r="J22" s="61"/>
    </row>
    <row r="23" spans="1:10" s="11" customFormat="1" ht="15.75" customHeight="1">
      <c r="A23" s="63" t="s">
        <v>88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s="6" customFormat="1" ht="12.75">
      <c r="A24" s="22"/>
      <c r="C24" s="7"/>
      <c r="D24" s="7"/>
      <c r="I24" s="48"/>
      <c r="J24" s="48"/>
    </row>
    <row r="25" spans="1:4" s="24" customFormat="1" ht="16.5">
      <c r="A25" s="23" t="s">
        <v>86</v>
      </c>
      <c r="C25" s="25"/>
      <c r="D25" s="25"/>
    </row>
    <row r="26" spans="1:10" s="24" customFormat="1" ht="16.5">
      <c r="A26" s="23" t="s">
        <v>64</v>
      </c>
      <c r="C26" s="50"/>
      <c r="D26" s="50"/>
      <c r="E26" s="50"/>
      <c r="F26" s="50"/>
      <c r="G26" s="50"/>
      <c r="H26" s="50"/>
      <c r="I26" s="50"/>
      <c r="J26" s="50"/>
    </row>
    <row r="27" spans="2:10" s="4" customFormat="1" ht="12">
      <c r="B27" s="5"/>
      <c r="C27" s="51"/>
      <c r="D27" s="51"/>
      <c r="E27" s="51"/>
      <c r="F27" s="51"/>
      <c r="G27" s="51"/>
      <c r="H27" s="51"/>
      <c r="I27" s="47"/>
      <c r="J27" s="47" t="s">
        <v>16</v>
      </c>
    </row>
    <row r="28" spans="1:10" s="11" customFormat="1" ht="20.25" customHeight="1">
      <c r="A28" s="70" t="s">
        <v>17</v>
      </c>
      <c r="B28" s="71"/>
      <c r="C28" s="42" t="s">
        <v>14</v>
      </c>
      <c r="D28" s="43" t="s">
        <v>33</v>
      </c>
      <c r="E28" s="44" t="s">
        <v>34</v>
      </c>
      <c r="F28" s="44" t="s">
        <v>54</v>
      </c>
      <c r="G28" s="44" t="s">
        <v>58</v>
      </c>
      <c r="H28" s="44" t="s">
        <v>61</v>
      </c>
      <c r="I28" s="44" t="s">
        <v>76</v>
      </c>
      <c r="J28" s="44" t="s">
        <v>77</v>
      </c>
    </row>
    <row r="29" spans="1:13" s="13" customFormat="1" ht="13.5" customHeight="1">
      <c r="A29" s="45" t="s">
        <v>15</v>
      </c>
      <c r="B29" s="46"/>
      <c r="C29" s="12">
        <f>C30+C42+C61</f>
        <v>7222.485600000001</v>
      </c>
      <c r="D29" s="12">
        <f>D30+D42+D61</f>
        <v>11513.725</v>
      </c>
      <c r="E29" s="12">
        <f>E30+E42+E61</f>
        <v>11419.01</v>
      </c>
      <c r="F29" s="12">
        <f>F30+F42+F61</f>
        <v>8792.7</v>
      </c>
      <c r="G29" s="12">
        <f>G30+G42+G61-1</f>
        <v>13947.599999999999</v>
      </c>
      <c r="H29" s="12">
        <f>H30+H42+H61</f>
        <v>9455.992</v>
      </c>
      <c r="I29" s="12">
        <f>I30+I42+I61</f>
        <v>12669.491</v>
      </c>
      <c r="J29" s="12">
        <f>J30+J42+J61</f>
        <v>2676.8199999999997</v>
      </c>
      <c r="L29" s="53"/>
      <c r="M29" s="53"/>
    </row>
    <row r="30" spans="1:13" s="11" customFormat="1" ht="13.5" customHeight="1">
      <c r="A30" s="49" t="s">
        <v>18</v>
      </c>
      <c r="B30" s="55"/>
      <c r="C30" s="12">
        <f>C31+C40</f>
        <v>5504.793600000001</v>
      </c>
      <c r="D30" s="12">
        <f>D31+D40</f>
        <v>8315.754</v>
      </c>
      <c r="E30" s="12">
        <f>E31+E40</f>
        <v>5739.54</v>
      </c>
      <c r="F30" s="12">
        <f>F31+F40</f>
        <v>6187.200000000001</v>
      </c>
      <c r="G30" s="12">
        <f>G31+G40+1</f>
        <v>7952.28</v>
      </c>
      <c r="H30" s="12">
        <f>H31+H40</f>
        <v>5930.951</v>
      </c>
      <c r="I30" s="12">
        <f>I31+I40</f>
        <v>7037.093</v>
      </c>
      <c r="J30" s="12">
        <f>J31+J40</f>
        <v>1134.01</v>
      </c>
      <c r="M30" s="53"/>
    </row>
    <row r="31" spans="1:13" s="11" customFormat="1" ht="13.5" customHeight="1">
      <c r="A31" s="64" t="s">
        <v>19</v>
      </c>
      <c r="B31" s="65"/>
      <c r="C31" s="14">
        <f aca="true" t="shared" si="0" ref="C31:H31">C32+C38+C39</f>
        <v>5338.278600000001</v>
      </c>
      <c r="D31" s="14">
        <f t="shared" si="0"/>
        <v>5936.207000000001</v>
      </c>
      <c r="E31" s="14">
        <f t="shared" si="0"/>
        <v>4676.33</v>
      </c>
      <c r="F31" s="14">
        <f t="shared" si="0"/>
        <v>5500.1</v>
      </c>
      <c r="G31" s="14">
        <f t="shared" si="0"/>
        <v>7819.28</v>
      </c>
      <c r="H31" s="14">
        <f t="shared" si="0"/>
        <v>5700.795</v>
      </c>
      <c r="I31" s="14">
        <f>I32+I38+I39</f>
        <v>6642.326</v>
      </c>
      <c r="J31" s="14">
        <f>J32+J38+J39</f>
        <v>1119.01</v>
      </c>
      <c r="M31" s="53"/>
    </row>
    <row r="32" spans="1:13" s="11" customFormat="1" ht="13.5" customHeight="1">
      <c r="A32" s="64" t="s">
        <v>71</v>
      </c>
      <c r="B32" s="65"/>
      <c r="C32" s="14">
        <v>4680.8676000000005</v>
      </c>
      <c r="D32" s="14">
        <v>4596.827000000001</v>
      </c>
      <c r="E32" s="14">
        <v>3747.21</v>
      </c>
      <c r="F32" s="14">
        <v>4886.7</v>
      </c>
      <c r="G32" s="14">
        <v>7169.530000000001</v>
      </c>
      <c r="H32" s="14">
        <v>5288.299</v>
      </c>
      <c r="I32" s="14">
        <f>1.02+5.106+50+36+I33+I34+I35+I36+I37</f>
        <v>6339.326</v>
      </c>
      <c r="J32" s="14">
        <f>J33+J34+J35+J36+J37</f>
        <v>891.0899999999999</v>
      </c>
      <c r="M32" s="53"/>
    </row>
    <row r="33" spans="1:13" s="11" customFormat="1" ht="13.5" customHeight="1">
      <c r="A33" s="54" t="s">
        <v>72</v>
      </c>
      <c r="B33" s="55"/>
      <c r="C33" s="14">
        <v>47.32000000000001</v>
      </c>
      <c r="D33" s="14">
        <v>377.83799999999997</v>
      </c>
      <c r="E33" s="14">
        <v>75.65</v>
      </c>
      <c r="F33" s="14">
        <v>38.099999999999994</v>
      </c>
      <c r="G33" s="14">
        <v>91.69999999999999</v>
      </c>
      <c r="H33" s="14">
        <v>92.62</v>
      </c>
      <c r="I33" s="14">
        <v>7</v>
      </c>
      <c r="J33" s="14">
        <v>27</v>
      </c>
      <c r="M33" s="53"/>
    </row>
    <row r="34" spans="1:13" s="11" customFormat="1" ht="13.5" customHeight="1">
      <c r="A34" s="64" t="s">
        <v>73</v>
      </c>
      <c r="B34" s="65"/>
      <c r="C34" s="14">
        <v>34.098</v>
      </c>
      <c r="D34" s="14">
        <v>69.442</v>
      </c>
      <c r="E34" s="26">
        <v>208.98</v>
      </c>
      <c r="F34" s="26">
        <v>64.7</v>
      </c>
      <c r="G34" s="26">
        <v>256.01</v>
      </c>
      <c r="H34" s="26">
        <v>50.512</v>
      </c>
      <c r="I34" s="26">
        <v>4.2</v>
      </c>
      <c r="J34" s="26">
        <v>5.8</v>
      </c>
      <c r="M34" s="53"/>
    </row>
    <row r="35" spans="1:13" s="11" customFormat="1" ht="13.5" customHeight="1">
      <c r="A35" s="64" t="s">
        <v>20</v>
      </c>
      <c r="B35" s="65"/>
      <c r="C35" s="14">
        <v>522.511</v>
      </c>
      <c r="D35" s="14">
        <v>1175.785</v>
      </c>
      <c r="E35" s="26">
        <v>1166.77</v>
      </c>
      <c r="F35" s="26">
        <v>2332.9</v>
      </c>
      <c r="G35" s="26">
        <v>1598.38</v>
      </c>
      <c r="H35" s="26">
        <v>3290.719</v>
      </c>
      <c r="I35" s="26">
        <v>2544</v>
      </c>
      <c r="J35" s="26">
        <v>750.4</v>
      </c>
      <c r="M35" s="53"/>
    </row>
    <row r="36" spans="1:13" s="11" customFormat="1" ht="13.5" customHeight="1">
      <c r="A36" s="64" t="s">
        <v>21</v>
      </c>
      <c r="B36" s="65"/>
      <c r="C36" s="14">
        <v>177.024</v>
      </c>
      <c r="D36" s="14">
        <v>58.642</v>
      </c>
      <c r="E36" s="26">
        <v>172.48</v>
      </c>
      <c r="F36" s="26">
        <v>26.7</v>
      </c>
      <c r="G36" s="26">
        <v>3</v>
      </c>
      <c r="H36" s="26">
        <v>10.17</v>
      </c>
      <c r="I36" s="28">
        <v>0</v>
      </c>
      <c r="J36" s="26">
        <v>50.89</v>
      </c>
      <c r="M36" s="53"/>
    </row>
    <row r="37" spans="1:13" s="11" customFormat="1" ht="13.5" customHeight="1">
      <c r="A37" s="64" t="s">
        <v>22</v>
      </c>
      <c r="B37" s="65"/>
      <c r="C37" s="14">
        <v>3821.427</v>
      </c>
      <c r="D37" s="14">
        <v>2801.83</v>
      </c>
      <c r="E37" s="26">
        <f>1740.46+260.64+43.01</f>
        <v>2044.11</v>
      </c>
      <c r="F37" s="26">
        <f>1492.6</f>
        <v>1492.6</v>
      </c>
      <c r="G37" s="26">
        <f>2396+1131.944+1104.059</f>
        <v>4632.003</v>
      </c>
      <c r="H37" s="26">
        <v>1751.91</v>
      </c>
      <c r="I37" s="26">
        <v>3692</v>
      </c>
      <c r="J37" s="26">
        <v>57</v>
      </c>
      <c r="M37" s="53"/>
    </row>
    <row r="38" spans="1:13" s="11" customFormat="1" ht="13.5" customHeight="1">
      <c r="A38" s="64" t="s">
        <v>74</v>
      </c>
      <c r="B38" s="65"/>
      <c r="C38" s="14">
        <v>586.039</v>
      </c>
      <c r="D38" s="14">
        <v>1286.931</v>
      </c>
      <c r="E38" s="26">
        <v>606.26</v>
      </c>
      <c r="F38" s="26">
        <v>448.1</v>
      </c>
      <c r="G38" s="26">
        <v>590.49</v>
      </c>
      <c r="H38" s="26">
        <v>49.49</v>
      </c>
      <c r="I38" s="26">
        <v>149</v>
      </c>
      <c r="J38" s="26">
        <v>105</v>
      </c>
      <c r="M38" s="53"/>
    </row>
    <row r="39" spans="1:13" s="11" customFormat="1" ht="13.5" customHeight="1">
      <c r="A39" s="64" t="s">
        <v>75</v>
      </c>
      <c r="B39" s="65"/>
      <c r="C39" s="14">
        <v>71.3720000000003</v>
      </c>
      <c r="D39" s="14">
        <v>52.448999999999614</v>
      </c>
      <c r="E39" s="26">
        <v>322.8599999999997</v>
      </c>
      <c r="F39" s="26">
        <v>165.30000000000018</v>
      </c>
      <c r="G39" s="26">
        <v>59.25999999999931</v>
      </c>
      <c r="H39" s="26">
        <v>363.0060000000003</v>
      </c>
      <c r="I39" s="26">
        <v>154</v>
      </c>
      <c r="J39" s="26">
        <v>122.91999999999999</v>
      </c>
      <c r="M39" s="53"/>
    </row>
    <row r="40" spans="1:13" s="11" customFormat="1" ht="13.5" customHeight="1">
      <c r="A40" s="64" t="s">
        <v>23</v>
      </c>
      <c r="B40" s="65"/>
      <c r="C40" s="14">
        <v>166.515</v>
      </c>
      <c r="D40" s="14">
        <v>2379.547</v>
      </c>
      <c r="E40" s="26">
        <f>E41</f>
        <v>1063.21</v>
      </c>
      <c r="F40" s="26">
        <f>F41+10.6</f>
        <v>687.1</v>
      </c>
      <c r="G40" s="26">
        <v>132</v>
      </c>
      <c r="H40" s="26">
        <v>230.156</v>
      </c>
      <c r="I40" s="26">
        <f>6.967+I41</f>
        <v>394.767</v>
      </c>
      <c r="J40" s="26">
        <v>15</v>
      </c>
      <c r="M40" s="53"/>
    </row>
    <row r="41" spans="1:13" s="11" customFormat="1" ht="13.5" customHeight="1">
      <c r="A41" s="64" t="s">
        <v>24</v>
      </c>
      <c r="B41" s="65"/>
      <c r="C41" s="14">
        <v>163.309</v>
      </c>
      <c r="D41" s="14">
        <v>2379.547</v>
      </c>
      <c r="E41" s="26">
        <v>1063.21</v>
      </c>
      <c r="F41" s="26">
        <v>676.5</v>
      </c>
      <c r="G41" s="26">
        <v>132</v>
      </c>
      <c r="H41" s="26">
        <v>230.156</v>
      </c>
      <c r="I41" s="26">
        <v>387.8</v>
      </c>
      <c r="J41" s="26">
        <v>15</v>
      </c>
      <c r="M41" s="53"/>
    </row>
    <row r="42" spans="1:13" s="11" customFormat="1" ht="13.5" customHeight="1">
      <c r="A42" s="49" t="s">
        <v>25</v>
      </c>
      <c r="B42" s="55"/>
      <c r="C42" s="12">
        <f>C43+C47+C50</f>
        <v>1685.397</v>
      </c>
      <c r="D42" s="12">
        <f>D43+D47+D50</f>
        <v>3196.002</v>
      </c>
      <c r="E42" s="12">
        <f>E43+E47+E50</f>
        <v>5679.47</v>
      </c>
      <c r="F42" s="12">
        <f>F43+F47+F50-1</f>
        <v>2605.5</v>
      </c>
      <c r="G42" s="12">
        <f>G43+G47+G50</f>
        <v>5996.32</v>
      </c>
      <c r="H42" s="12">
        <f>H43+H47+H50</f>
        <v>3525.041</v>
      </c>
      <c r="I42" s="12">
        <f>I43+I47+I50</f>
        <v>5632.398</v>
      </c>
      <c r="J42" s="12">
        <f>J43+J47+J50</f>
        <v>1508.81</v>
      </c>
      <c r="M42" s="53"/>
    </row>
    <row r="43" spans="1:13" s="11" customFormat="1" ht="13.5" customHeight="1">
      <c r="A43" s="64" t="s">
        <v>26</v>
      </c>
      <c r="B43" s="65"/>
      <c r="C43" s="14">
        <f aca="true" t="shared" si="1" ref="C43:I43">C44+C45+C46</f>
        <v>295.935</v>
      </c>
      <c r="D43" s="14">
        <f t="shared" si="1"/>
        <v>1123.935</v>
      </c>
      <c r="E43" s="14">
        <f t="shared" si="1"/>
        <v>1929.06</v>
      </c>
      <c r="F43" s="14">
        <f t="shared" si="1"/>
        <v>1056.1</v>
      </c>
      <c r="G43" s="14">
        <f t="shared" si="1"/>
        <v>2019.2</v>
      </c>
      <c r="H43" s="14">
        <f t="shared" si="1"/>
        <v>2523.193</v>
      </c>
      <c r="I43" s="14">
        <f t="shared" si="1"/>
        <v>3047.277</v>
      </c>
      <c r="J43" s="14">
        <f>J44+J45+J46</f>
        <v>525.37</v>
      </c>
      <c r="M43" s="53"/>
    </row>
    <row r="44" spans="1:13" s="11" customFormat="1" ht="13.5" customHeight="1">
      <c r="A44" s="64" t="s">
        <v>67</v>
      </c>
      <c r="B44" s="65"/>
      <c r="C44" s="14">
        <v>126.605</v>
      </c>
      <c r="D44" s="14">
        <v>577.413</v>
      </c>
      <c r="E44" s="26">
        <v>48.98</v>
      </c>
      <c r="F44" s="26">
        <v>196.3</v>
      </c>
      <c r="G44" s="26">
        <v>135.3</v>
      </c>
      <c r="H44" s="26">
        <v>84.16</v>
      </c>
      <c r="I44" s="26">
        <v>17.277</v>
      </c>
      <c r="J44" s="26">
        <v>13.8</v>
      </c>
      <c r="M44" s="53"/>
    </row>
    <row r="45" spans="1:13" s="11" customFormat="1" ht="13.5" customHeight="1">
      <c r="A45" s="64" t="s">
        <v>68</v>
      </c>
      <c r="B45" s="65"/>
      <c r="C45" s="14">
        <v>38.294</v>
      </c>
      <c r="D45" s="14">
        <v>497.543</v>
      </c>
      <c r="E45" s="26">
        <v>1414.77</v>
      </c>
      <c r="F45" s="26">
        <v>509.7</v>
      </c>
      <c r="G45" s="26">
        <v>1468.47</v>
      </c>
      <c r="H45" s="26">
        <v>2169.485</v>
      </c>
      <c r="I45" s="26">
        <v>2797</v>
      </c>
      <c r="J45" s="26">
        <v>388.57</v>
      </c>
      <c r="M45" s="53"/>
    </row>
    <row r="46" spans="1:13" s="11" customFormat="1" ht="13.5" customHeight="1">
      <c r="A46" s="64" t="s">
        <v>69</v>
      </c>
      <c r="B46" s="65"/>
      <c r="C46" s="14">
        <v>131.036</v>
      </c>
      <c r="D46" s="14">
        <v>48.97899999999993</v>
      </c>
      <c r="E46" s="14">
        <v>465.30999999999995</v>
      </c>
      <c r="F46" s="14">
        <v>350.09999999999997</v>
      </c>
      <c r="G46" s="14">
        <v>415.43000000000006</v>
      </c>
      <c r="H46" s="14">
        <v>269.54800000000023</v>
      </c>
      <c r="I46" s="14">
        <v>233</v>
      </c>
      <c r="J46" s="14">
        <v>123</v>
      </c>
      <c r="M46" s="53"/>
    </row>
    <row r="47" spans="1:13" s="11" customFormat="1" ht="13.5" customHeight="1">
      <c r="A47" s="64" t="s">
        <v>27</v>
      </c>
      <c r="B47" s="65"/>
      <c r="C47" s="14">
        <v>45.253</v>
      </c>
      <c r="D47" s="14">
        <v>25.31</v>
      </c>
      <c r="E47" s="26">
        <f>E48+43.56+52.26+E49</f>
        <v>553.0400000000001</v>
      </c>
      <c r="F47" s="26">
        <f>F48+85.6+F49</f>
        <v>121.4</v>
      </c>
      <c r="G47" s="26">
        <v>69</v>
      </c>
      <c r="H47" s="26">
        <v>177.81</v>
      </c>
      <c r="I47" s="26">
        <f>I48+I49</f>
        <v>9</v>
      </c>
      <c r="J47" s="26">
        <f>J48+J49</f>
        <v>11</v>
      </c>
      <c r="M47" s="53"/>
    </row>
    <row r="48" spans="1:13" s="11" customFormat="1" ht="13.5" customHeight="1">
      <c r="A48" s="64" t="s">
        <v>70</v>
      </c>
      <c r="B48" s="65"/>
      <c r="C48" s="14" t="s">
        <v>13</v>
      </c>
      <c r="D48" s="14" t="s">
        <v>13</v>
      </c>
      <c r="E48" s="26">
        <v>448</v>
      </c>
      <c r="F48" s="26">
        <v>3</v>
      </c>
      <c r="G48" s="14" t="s">
        <v>13</v>
      </c>
      <c r="H48" s="26">
        <v>175.98</v>
      </c>
      <c r="I48" s="28">
        <v>0</v>
      </c>
      <c r="J48" s="28"/>
      <c r="M48" s="53"/>
    </row>
    <row r="49" spans="1:13" s="11" customFormat="1" ht="13.5" customHeight="1">
      <c r="A49" s="64" t="s">
        <v>79</v>
      </c>
      <c r="B49" s="65"/>
      <c r="C49" s="14">
        <v>12.636</v>
      </c>
      <c r="D49" s="14" t="s">
        <v>13</v>
      </c>
      <c r="E49" s="26">
        <v>9.22</v>
      </c>
      <c r="F49" s="26">
        <v>32.800000000000004</v>
      </c>
      <c r="G49" s="26">
        <v>5</v>
      </c>
      <c r="H49" s="28">
        <v>0</v>
      </c>
      <c r="I49" s="26">
        <v>9</v>
      </c>
      <c r="J49" s="26">
        <v>11</v>
      </c>
      <c r="M49" s="53"/>
    </row>
    <row r="50" spans="1:13" s="11" customFormat="1" ht="13.5" customHeight="1">
      <c r="A50" s="64" t="s">
        <v>28</v>
      </c>
      <c r="B50" s="65"/>
      <c r="C50" s="14">
        <v>1344.209</v>
      </c>
      <c r="D50" s="14">
        <v>2046.757</v>
      </c>
      <c r="E50" s="26">
        <f>E51+14.36+4.01</f>
        <v>3197.3700000000003</v>
      </c>
      <c r="F50" s="26">
        <f>F51+2</f>
        <v>1429</v>
      </c>
      <c r="G50" s="26">
        <v>3908.12</v>
      </c>
      <c r="H50" s="26">
        <v>824.038</v>
      </c>
      <c r="I50" s="26">
        <f>2.523+I51</f>
        <v>2576.121</v>
      </c>
      <c r="J50" s="26">
        <f>J51+J60</f>
        <v>972.4399999999999</v>
      </c>
      <c r="M50" s="53"/>
    </row>
    <row r="51" spans="1:13" s="11" customFormat="1" ht="13.5" customHeight="1">
      <c r="A51" s="64" t="s">
        <v>29</v>
      </c>
      <c r="B51" s="65"/>
      <c r="C51" s="14">
        <v>1322</v>
      </c>
      <c r="D51" s="14">
        <v>1971</v>
      </c>
      <c r="E51" s="14">
        <v>3179</v>
      </c>
      <c r="F51" s="14">
        <v>1427</v>
      </c>
      <c r="G51" s="14">
        <v>3905</v>
      </c>
      <c r="H51" s="14">
        <v>673</v>
      </c>
      <c r="I51" s="14">
        <f>I52+I54</f>
        <v>2573.598</v>
      </c>
      <c r="J51" s="14">
        <f>J52+J54</f>
        <v>895.14</v>
      </c>
      <c r="M51" s="53"/>
    </row>
    <row r="52" spans="1:13" s="11" customFormat="1" ht="13.5" customHeight="1">
      <c r="A52" s="64" t="s">
        <v>30</v>
      </c>
      <c r="B52" s="65"/>
      <c r="C52" s="14">
        <v>998.474</v>
      </c>
      <c r="D52" s="14">
        <v>1284.694</v>
      </c>
      <c r="E52" s="26">
        <f>E53+90.33</f>
        <v>937.3000000000001</v>
      </c>
      <c r="F52" s="26">
        <f>F53</f>
        <v>382.1</v>
      </c>
      <c r="G52" s="26">
        <v>338</v>
      </c>
      <c r="H52" s="26">
        <v>368.573</v>
      </c>
      <c r="I52" s="26">
        <f>24.598+I53</f>
        <v>356.598</v>
      </c>
      <c r="J52" s="26">
        <f>60+10.34</f>
        <v>70.34</v>
      </c>
      <c r="M52" s="53"/>
    </row>
    <row r="53" spans="1:13" s="11" customFormat="1" ht="13.5" customHeight="1">
      <c r="A53" s="64" t="s">
        <v>31</v>
      </c>
      <c r="B53" s="65"/>
      <c r="C53" s="14">
        <v>113.974</v>
      </c>
      <c r="D53" s="14">
        <v>1284.694</v>
      </c>
      <c r="E53" s="26">
        <v>846.97</v>
      </c>
      <c r="F53" s="26">
        <v>382.1</v>
      </c>
      <c r="G53" s="26">
        <v>338</v>
      </c>
      <c r="H53" s="26">
        <v>368.573</v>
      </c>
      <c r="I53" s="26">
        <v>332</v>
      </c>
      <c r="J53" s="26">
        <v>60</v>
      </c>
      <c r="M53" s="53"/>
    </row>
    <row r="54" spans="1:13" s="11" customFormat="1" ht="13.5" customHeight="1">
      <c r="A54" s="64" t="s">
        <v>84</v>
      </c>
      <c r="B54" s="65"/>
      <c r="C54" s="14">
        <f aca="true" t="shared" si="2" ref="C54:I54">C55+C57</f>
        <v>246</v>
      </c>
      <c r="D54" s="14">
        <f t="shared" si="2"/>
        <v>669</v>
      </c>
      <c r="E54" s="14">
        <f t="shared" si="2"/>
        <v>2126</v>
      </c>
      <c r="F54" s="14">
        <f t="shared" si="2"/>
        <v>974</v>
      </c>
      <c r="G54" s="14">
        <f t="shared" si="2"/>
        <v>3518</v>
      </c>
      <c r="H54" s="14">
        <f t="shared" si="2"/>
        <v>304</v>
      </c>
      <c r="I54" s="14">
        <f t="shared" si="2"/>
        <v>2217</v>
      </c>
      <c r="J54" s="14">
        <f>J55+J57</f>
        <v>824.8</v>
      </c>
      <c r="M54" s="53"/>
    </row>
    <row r="55" spans="1:13" s="11" customFormat="1" ht="13.5" customHeight="1">
      <c r="A55" s="64" t="s">
        <v>65</v>
      </c>
      <c r="B55" s="65"/>
      <c r="C55" s="14">
        <f>50+160</f>
        <v>210</v>
      </c>
      <c r="D55" s="14">
        <v>610</v>
      </c>
      <c r="E55" s="27">
        <v>1921</v>
      </c>
      <c r="F55" s="27">
        <v>320</v>
      </c>
      <c r="G55" s="27">
        <v>2887</v>
      </c>
      <c r="H55" s="26">
        <v>99</v>
      </c>
      <c r="I55" s="26">
        <v>266</v>
      </c>
      <c r="J55" s="26">
        <f>J56</f>
        <v>16.8</v>
      </c>
      <c r="M55" s="53"/>
    </row>
    <row r="56" spans="1:13" s="11" customFormat="1" ht="13.5" customHeight="1">
      <c r="A56" s="56"/>
      <c r="B56" s="57" t="s">
        <v>81</v>
      </c>
      <c r="C56" s="14"/>
      <c r="D56" s="14">
        <v>610</v>
      </c>
      <c r="E56" s="26">
        <v>1921</v>
      </c>
      <c r="F56" s="26">
        <v>320</v>
      </c>
      <c r="G56" s="26">
        <v>2887</v>
      </c>
      <c r="H56" s="26">
        <v>99</v>
      </c>
      <c r="I56" s="26">
        <v>266</v>
      </c>
      <c r="J56" s="26">
        <v>16.8</v>
      </c>
      <c r="M56" s="53"/>
    </row>
    <row r="57" spans="1:13" s="11" customFormat="1" ht="13.5" customHeight="1">
      <c r="A57" s="64" t="s">
        <v>66</v>
      </c>
      <c r="B57" s="65"/>
      <c r="C57" s="14">
        <f>6+30</f>
        <v>36</v>
      </c>
      <c r="D57" s="14">
        <f>18+17+23+1</f>
        <v>59</v>
      </c>
      <c r="E57" s="26">
        <f>78+8+119</f>
        <v>205</v>
      </c>
      <c r="F57" s="26">
        <f>348+2+304</f>
        <v>654</v>
      </c>
      <c r="G57" s="26">
        <f>280+24+2+285+40</f>
        <v>631</v>
      </c>
      <c r="H57" s="26">
        <f>64+8+133</f>
        <v>205</v>
      </c>
      <c r="I57" s="26">
        <v>1951</v>
      </c>
      <c r="J57" s="26">
        <v>808</v>
      </c>
      <c r="M57" s="53"/>
    </row>
    <row r="58" spans="1:13" s="11" customFormat="1" ht="13.5" customHeight="1">
      <c r="A58" s="58"/>
      <c r="B58" s="57" t="s">
        <v>80</v>
      </c>
      <c r="C58" s="14"/>
      <c r="D58" s="28">
        <v>0</v>
      </c>
      <c r="E58" s="14">
        <v>78</v>
      </c>
      <c r="F58" s="14">
        <v>305</v>
      </c>
      <c r="G58" s="14">
        <v>279</v>
      </c>
      <c r="H58" s="14">
        <v>64</v>
      </c>
      <c r="I58" s="14">
        <v>1771</v>
      </c>
      <c r="J58" s="14">
        <v>714</v>
      </c>
      <c r="M58" s="53"/>
    </row>
    <row r="59" spans="1:13" s="11" customFormat="1" ht="13.5" customHeight="1">
      <c r="A59" s="58" t="s">
        <v>82</v>
      </c>
      <c r="B59" s="57"/>
      <c r="C59" s="14"/>
      <c r="D59" s="14">
        <f aca="true" t="shared" si="3" ref="D59:I59">D57-D58</f>
        <v>59</v>
      </c>
      <c r="E59" s="27">
        <f t="shared" si="3"/>
        <v>127</v>
      </c>
      <c r="F59" s="27">
        <f t="shared" si="3"/>
        <v>349</v>
      </c>
      <c r="G59" s="27">
        <f t="shared" si="3"/>
        <v>352</v>
      </c>
      <c r="H59" s="14">
        <f t="shared" si="3"/>
        <v>141</v>
      </c>
      <c r="I59" s="14">
        <f t="shared" si="3"/>
        <v>180</v>
      </c>
      <c r="J59" s="14">
        <v>93.89999999999999</v>
      </c>
      <c r="K59" s="60"/>
      <c r="M59" s="53"/>
    </row>
    <row r="60" spans="1:13" s="11" customFormat="1" ht="13.5" customHeight="1">
      <c r="A60" s="64" t="s">
        <v>83</v>
      </c>
      <c r="B60" s="65"/>
      <c r="C60" s="14"/>
      <c r="D60" s="28">
        <v>0</v>
      </c>
      <c r="E60" s="28">
        <v>0</v>
      </c>
      <c r="F60" s="28">
        <v>0</v>
      </c>
      <c r="G60" s="26">
        <v>3</v>
      </c>
      <c r="H60" s="26">
        <v>1</v>
      </c>
      <c r="I60" s="26">
        <v>2.5</v>
      </c>
      <c r="J60" s="26">
        <v>77.3</v>
      </c>
      <c r="M60" s="53"/>
    </row>
    <row r="61" spans="1:10" s="11" customFormat="1" ht="13.5" customHeight="1">
      <c r="A61" s="76" t="s">
        <v>52</v>
      </c>
      <c r="B61" s="77"/>
      <c r="C61" s="35">
        <v>32.295</v>
      </c>
      <c r="D61" s="59">
        <v>1.969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59">
        <v>34</v>
      </c>
    </row>
    <row r="62" spans="1:4" s="11" customFormat="1" ht="6.75" customHeight="1">
      <c r="A62" s="15"/>
      <c r="B62" s="15"/>
      <c r="C62" s="16"/>
      <c r="D62" s="16"/>
    </row>
    <row r="63" spans="1:6" s="11" customFormat="1" ht="13.5">
      <c r="A63" s="17" t="s">
        <v>62</v>
      </c>
      <c r="B63" s="38" t="s">
        <v>63</v>
      </c>
      <c r="C63" s="37"/>
      <c r="D63" s="37"/>
      <c r="E63" s="37" t="s">
        <v>78</v>
      </c>
      <c r="F63" s="37"/>
    </row>
    <row r="64" spans="1:6" s="11" customFormat="1" ht="13.5">
      <c r="A64" s="34" t="s">
        <v>55</v>
      </c>
      <c r="B64" s="38"/>
      <c r="C64" s="37"/>
      <c r="D64" s="37"/>
      <c r="E64" s="37"/>
      <c r="F64" s="37"/>
    </row>
    <row r="65" spans="1:4" s="11" customFormat="1" ht="12">
      <c r="A65" s="34" t="s">
        <v>32</v>
      </c>
      <c r="C65" s="18"/>
      <c r="D65" s="18"/>
    </row>
    <row r="66" spans="3:4" s="11" customFormat="1" ht="12">
      <c r="C66" s="18"/>
      <c r="D66" s="18"/>
    </row>
    <row r="67" spans="3:4" s="11" customFormat="1" ht="12">
      <c r="C67" s="18"/>
      <c r="D67" s="18"/>
    </row>
    <row r="68" spans="3:10" s="19" customFormat="1" ht="12">
      <c r="C68" s="20"/>
      <c r="D68" s="20"/>
      <c r="I68" s="11"/>
      <c r="J68" s="11"/>
    </row>
    <row r="69" spans="3:10" s="19" customFormat="1" ht="12">
      <c r="C69" s="21"/>
      <c r="D69" s="21"/>
      <c r="I69" s="11"/>
      <c r="J69" s="11"/>
    </row>
    <row r="70" spans="3:10" s="19" customFormat="1" ht="12">
      <c r="C70" s="21"/>
      <c r="D70" s="21"/>
      <c r="I70" s="11"/>
      <c r="J70" s="11"/>
    </row>
    <row r="71" ht="11.25">
      <c r="A71" s="1"/>
    </row>
    <row r="72" ht="11.25">
      <c r="A72" s="1"/>
    </row>
    <row r="73" ht="11.25">
      <c r="A73" s="1"/>
    </row>
    <row r="74" ht="11.25">
      <c r="A74" s="1"/>
    </row>
    <row r="75" ht="11.25">
      <c r="A75" s="1"/>
    </row>
    <row r="76" ht="11.25">
      <c r="A76" s="1"/>
    </row>
    <row r="77" ht="11.25">
      <c r="A77" s="1"/>
    </row>
    <row r="78" ht="11.25">
      <c r="A78" s="1"/>
    </row>
    <row r="79" ht="11.25">
      <c r="A79" s="1"/>
    </row>
    <row r="80" ht="11.25">
      <c r="A80" s="1"/>
    </row>
    <row r="81" ht="11.25">
      <c r="A81" s="1"/>
    </row>
    <row r="82" ht="11.25">
      <c r="A82" s="1"/>
    </row>
    <row r="83" ht="11.25">
      <c r="A83" s="1"/>
    </row>
    <row r="84" ht="11.25">
      <c r="A84" s="1"/>
    </row>
    <row r="85" ht="11.25">
      <c r="A85" s="1"/>
    </row>
    <row r="86" ht="11.25">
      <c r="A86" s="1"/>
    </row>
    <row r="87" ht="11.25">
      <c r="A87" s="1"/>
    </row>
    <row r="88" ht="11.25">
      <c r="A88" s="1"/>
    </row>
    <row r="89" ht="11.25">
      <c r="A89" s="1"/>
    </row>
    <row r="90" ht="11.25">
      <c r="A90" s="1"/>
    </row>
    <row r="91" ht="11.25">
      <c r="A91" s="1"/>
    </row>
    <row r="92" ht="11.25">
      <c r="A92" s="1"/>
    </row>
    <row r="93" ht="11.25">
      <c r="A93" s="1"/>
    </row>
    <row r="94" ht="11.25">
      <c r="A94" s="1"/>
    </row>
  </sheetData>
  <sheetProtection/>
  <mergeCells count="38">
    <mergeCell ref="A44:B44"/>
    <mergeCell ref="A55:B55"/>
    <mergeCell ref="A57:B57"/>
    <mergeCell ref="A46:B46"/>
    <mergeCell ref="A47:B47"/>
    <mergeCell ref="A48:B48"/>
    <mergeCell ref="A49:B49"/>
    <mergeCell ref="A50:B50"/>
    <mergeCell ref="A38:B38"/>
    <mergeCell ref="A61:B61"/>
    <mergeCell ref="A51:B51"/>
    <mergeCell ref="A52:B52"/>
    <mergeCell ref="A53:B53"/>
    <mergeCell ref="A54:B54"/>
    <mergeCell ref="A39:B39"/>
    <mergeCell ref="A40:B40"/>
    <mergeCell ref="A41:B41"/>
    <mergeCell ref="A43:B43"/>
    <mergeCell ref="F4:F5"/>
    <mergeCell ref="G4:G5"/>
    <mergeCell ref="H4:H5"/>
    <mergeCell ref="A31:B31"/>
    <mergeCell ref="A45:B45"/>
    <mergeCell ref="A32:B32"/>
    <mergeCell ref="A34:B34"/>
    <mergeCell ref="A35:B35"/>
    <mergeCell ref="A36:B36"/>
    <mergeCell ref="A37:B37"/>
    <mergeCell ref="A60:B60"/>
    <mergeCell ref="J4:J5"/>
    <mergeCell ref="I4:I5"/>
    <mergeCell ref="A21:B21"/>
    <mergeCell ref="A28:B28"/>
    <mergeCell ref="A4:A5"/>
    <mergeCell ref="B4:B5"/>
    <mergeCell ref="C4:C5"/>
    <mergeCell ref="D4:D5"/>
    <mergeCell ref="E4:E5"/>
  </mergeCells>
  <printOptions horizontalCentered="1" verticalCentered="1"/>
  <pageMargins left="0.551181102362205" right="0" top="0.118110236220472" bottom="0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Soobhadra Fowdur</cp:lastModifiedBy>
  <cp:lastPrinted>2013-08-12T07:38:13Z</cp:lastPrinted>
  <dcterms:created xsi:type="dcterms:W3CDTF">2008-04-09T08:39:06Z</dcterms:created>
  <dcterms:modified xsi:type="dcterms:W3CDTF">2013-08-12T07:38:26Z</dcterms:modified>
  <cp:category/>
  <cp:version/>
  <cp:contentType/>
  <cp:contentStatus/>
</cp:coreProperties>
</file>