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"/>
    </mc:Choice>
  </mc:AlternateContent>
  <bookViews>
    <workbookView xWindow="-15" yWindow="-15" windowWidth="10800" windowHeight="10155"/>
  </bookViews>
  <sheets>
    <sheet name="52a-b" sheetId="1" r:id="rId1"/>
    <sheet name="Sheet1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Database">'[1]Table-1'!#REF!</definedName>
    <definedName name="_xlnm.Print_Area" localSheetId="0">'52a-b'!$A$1:$AW$40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V21" i="1" l="1"/>
  <c r="AW37" i="1" l="1"/>
  <c r="AW36" i="1"/>
  <c r="AV36" i="1"/>
  <c r="AW35" i="1"/>
  <c r="AW32" i="1"/>
  <c r="AW19" i="1"/>
  <c r="AW16" i="1"/>
  <c r="AW13" i="1"/>
  <c r="AW12" i="1"/>
  <c r="AW11" i="1"/>
  <c r="AW8" i="1"/>
  <c r="AW7" i="1"/>
  <c r="AW4" i="1"/>
  <c r="AV37" i="1" l="1"/>
  <c r="AV35" i="1"/>
  <c r="AV32" i="1"/>
  <c r="AV19" i="1"/>
  <c r="AV16" i="1"/>
  <c r="AV13" i="1"/>
  <c r="AV12" i="1"/>
  <c r="AV11" i="1"/>
  <c r="AV8" i="1"/>
  <c r="AV7" i="1"/>
  <c r="AV4" i="1" l="1"/>
  <c r="X7" i="2" l="1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C7" i="2"/>
  <c r="X5" i="2"/>
  <c r="X2" i="2"/>
  <c r="AT13" i="1" l="1"/>
  <c r="AT30" i="1" l="1"/>
  <c r="AS30" i="1" l="1"/>
  <c r="AR13" i="1" l="1"/>
  <c r="AR30" i="1" l="1"/>
  <c r="AQ13" i="1" l="1"/>
  <c r="AQ30" i="1" l="1"/>
  <c r="AP12" i="1" l="1"/>
  <c r="AP13" i="1" s="1"/>
  <c r="AP30" i="1"/>
  <c r="AO30" i="1" l="1"/>
  <c r="AM36" i="1"/>
  <c r="AL30" i="1"/>
  <c r="AK30" i="1"/>
  <c r="AJ30" i="1"/>
  <c r="AI30" i="1"/>
  <c r="AH30" i="1"/>
  <c r="AG30" i="1"/>
  <c r="AF30" i="1"/>
  <c r="AE30" i="1"/>
  <c r="AD30" i="1"/>
  <c r="W30" i="1"/>
  <c r="Z19" i="1"/>
  <c r="Y12" i="1"/>
  <c r="Y13" i="1"/>
  <c r="X12" i="1"/>
  <c r="X13" i="1" s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<sst xmlns="http://schemas.openxmlformats.org/spreadsheetml/2006/main" count="68" uniqueCount="46">
  <si>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</si>
  <si>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</si>
  <si>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</si>
  <si>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</si>
  <si>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</si>
  <si>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</si>
  <si>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</si>
  <si>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</si>
  <si>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</si>
  <si>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</si>
  <si>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</si>
  <si>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</si>
  <si>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</si>
  <si>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</si>
  <si>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Number of Customers</t>
  </si>
  <si>
    <t>Number of Transactions</t>
  </si>
  <si>
    <t xml:space="preserve">Average Value of Transactions** (Rs mn) </t>
  </si>
  <si>
    <t>**Average monthly transactions during a calendar year up to the month of reporting.</t>
  </si>
  <si>
    <t>*** Figures for April 2015 have been restated</t>
  </si>
  <si>
    <t>Source: Supervision Department.</t>
  </si>
  <si>
    <t>BABC</t>
  </si>
  <si>
    <t>BAFR</t>
  </si>
  <si>
    <t>BBBM</t>
  </si>
  <si>
    <t>BBDM</t>
  </si>
  <si>
    <t>BBOB</t>
  </si>
  <si>
    <t>BBON</t>
  </si>
  <si>
    <t>BDBL</t>
  </si>
  <si>
    <t>BHAB</t>
  </si>
  <si>
    <t>BHBM</t>
  </si>
  <si>
    <t>BHSB</t>
  </si>
  <si>
    <t>BIBM</t>
  </si>
  <si>
    <t>BMCB</t>
  </si>
  <si>
    <t>BMPC</t>
  </si>
  <si>
    <t>BNCB</t>
  </si>
  <si>
    <t>BSBI</t>
  </si>
  <si>
    <t>BSBM</t>
  </si>
  <si>
    <t>BSCB</t>
  </si>
  <si>
    <t>BSTB</t>
  </si>
  <si>
    <t>BWYK</t>
  </si>
  <si>
    <t>TOTAL</t>
  </si>
  <si>
    <t>Total number of card based transactions</t>
  </si>
  <si>
    <t>PEMT</t>
  </si>
  <si>
    <t>change</t>
  </si>
  <si>
    <t>Value of Transactions: (Rs mn)</t>
  </si>
  <si>
    <t>Table 52a: Electronic Banking Transactions: January 2015 - January 2016</t>
  </si>
  <si>
    <t>Table 52b: Internet Banking Transactions: January 2015 -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</si>
</sst>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[$-409]mmm\-yy;@"/>
    <numFmt numFmtId="170" formatCode="_-* #,##0_-;\-* #,##0_-;_-* &quot;-&quot;??_-;_-@_-"/>
    <numFmt numFmtId="171" formatCode="_(* #,##0_);_(* \(#,##0\);_(* &quot;-&quot;??_);_(@_)"/>
    <numFmt numFmtId="172" formatCode="#,##0.0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color rgb="FFFF0000"/>
      <name val="Times New Roman"/>
      <family val="1"/>
    </font>
    <font>
      <sz val="1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D5D9E2"/>
      </patternFill>
    </fill>
    <fill>
      <patternFill patternType="solid">
        <fgColor rgb="FFF3F2EA"/>
      </patternFill>
    </fill>
  </fills>
  <borders count="8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</borders>
  <cellStyleXfs count="6345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5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4" fontId="8" fillId="0" borderId="0">
      <alignment horizontal="left" wrapText="1"/>
    </xf>
    <xf numFmtId="184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5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6" fontId="8" fillId="0" borderId="0" applyFont="0" applyFill="0" applyBorder="0" applyAlignment="0" applyProtection="0"/>
    <xf numFmtId="187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8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9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90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7" fillId="0" borderId="0">
      <alignment horizontal="center"/>
    </xf>
    <xf numFmtId="15" fontId="64" fillId="0" borderId="0" applyNumberFormat="0">
      <alignment horizontal="center"/>
    </xf>
    <xf numFmtId="5" fontId="65" fillId="0" borderId="22" applyAlignment="0" applyProtection="0"/>
    <xf numFmtId="0" fontId="66" fillId="0" borderId="23" applyNumberFormat="0" applyFont="0" applyFill="0" applyAlignment="0" applyProtection="0"/>
    <xf numFmtId="192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5" fontId="65" fillId="0" borderId="22" applyAlignment="0" applyProtection="0"/>
    <xf numFmtId="0" fontId="9" fillId="0" borderId="0" applyFont="0" applyFill="0" applyBorder="0" applyAlignment="0" applyProtection="0"/>
    <xf numFmtId="193" fontId="67" fillId="55" borderId="0"/>
    <xf numFmtId="194" fontId="23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195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6" fillId="0" borderId="29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199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2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3" fontId="83" fillId="0" borderId="0"/>
    <xf numFmtId="0" fontId="26" fillId="0" borderId="29"/>
    <xf numFmtId="204" fontId="84" fillId="0" borderId="0"/>
    <xf numFmtId="195" fontId="8" fillId="0" borderId="0" applyFont="0" applyFill="0" applyBorder="0" applyAlignment="0" applyProtection="0"/>
    <xf numFmtId="8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7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6" fontId="8" fillId="0" borderId="0" applyFont="0" applyFill="0" applyBorder="0" applyProtection="0"/>
    <xf numFmtId="207" fontId="8" fillId="0" borderId="0" applyFont="0" applyFill="0" applyBorder="0" applyProtection="0"/>
    <xf numFmtId="208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3" fontId="59" fillId="0" borderId="0">
      <protection locked="0"/>
    </xf>
    <xf numFmtId="203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9" fontId="17" fillId="0" borderId="0"/>
    <xf numFmtId="14" fontId="8" fillId="0" borderId="0"/>
    <xf numFmtId="38" fontId="22" fillId="0" borderId="32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>
      <protection locked="0"/>
    </xf>
    <xf numFmtId="210" fontId="8" fillId="0" borderId="0"/>
    <xf numFmtId="0" fontId="72" fillId="0" borderId="33" applyNumberFormat="0" applyFont="0" applyFill="0" applyAlignment="0" applyProtection="0"/>
    <xf numFmtId="211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51" fillId="0" borderId="0" applyFill="0" applyBorder="0" applyAlignment="0"/>
    <xf numFmtId="195" fontId="51" fillId="0" borderId="0" applyFill="0" applyBorder="0" applyAlignment="0"/>
    <xf numFmtId="199" fontId="51" fillId="0" borderId="0" applyFill="0" applyBorder="0" applyAlignment="0"/>
    <xf numFmtId="200" fontId="51" fillId="0" borderId="0" applyFill="0" applyBorder="0" applyAlignment="0"/>
    <xf numFmtId="195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2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8" fillId="0" borderId="0"/>
    <xf numFmtId="214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5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72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7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5" borderId="36" applyBorder="0">
      <alignment horizontal="left" vertical="center" indent="1"/>
    </xf>
    <xf numFmtId="189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8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9" fontId="8" fillId="0" borderId="0"/>
    <xf numFmtId="0" fontId="117" fillId="0" borderId="0"/>
    <xf numFmtId="0" fontId="101" fillId="0" borderId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7" fillId="0" borderId="21">
      <alignment horizontal="right"/>
    </xf>
    <xf numFmtId="191" fontId="17" fillId="0" borderId="0">
      <alignment horizontal="right"/>
    </xf>
    <xf numFmtId="191" fontId="17" fillId="0" borderId="0">
      <alignment horizontal="left"/>
    </xf>
    <xf numFmtId="199" fontId="123" fillId="0" borderId="0" applyFill="0" applyBorder="0" applyAlignment="0"/>
    <xf numFmtId="195" fontId="123" fillId="0" borderId="0" applyFill="0" applyBorder="0" applyAlignment="0"/>
    <xf numFmtId="199" fontId="123" fillId="0" borderId="0" applyFill="0" applyBorder="0" applyAlignment="0"/>
    <xf numFmtId="200" fontId="123" fillId="0" borderId="0" applyFill="0" applyBorder="0" applyAlignment="0"/>
    <xf numFmtId="195" fontId="123" fillId="0" borderId="0" applyFill="0" applyBorder="0" applyAlignment="0"/>
    <xf numFmtId="0" fontId="124" fillId="0" borderId="41" applyNumberFormat="0" applyFill="0" applyAlignment="0" applyProtection="0"/>
    <xf numFmtId="43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6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7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8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1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9" fontId="71" fillId="0" borderId="0" applyFill="0" applyBorder="0" applyAlignment="0"/>
    <xf numFmtId="195" fontId="71" fillId="0" borderId="0" applyFill="0" applyBorder="0" applyAlignment="0"/>
    <xf numFmtId="199" fontId="71" fillId="0" borderId="0" applyFill="0" applyBorder="0" applyAlignment="0"/>
    <xf numFmtId="200" fontId="71" fillId="0" borderId="0" applyFill="0" applyBorder="0" applyAlignment="0"/>
    <xf numFmtId="195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8" fillId="0" borderId="0"/>
    <xf numFmtId="234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5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91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6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8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4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8" fillId="51" borderId="20" applyFont="0" applyFill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" fontId="33" fillId="0" borderId="0" applyFill="0" applyBorder="0" applyAlignment="0" applyProtection="0"/>
    <xf numFmtId="173" fontId="33" fillId="0" borderId="0" applyFill="0" applyBorder="0" applyProtection="0">
      <alignment horizontal="center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6" fontId="33" fillId="0" borderId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3" fontId="60" fillId="0" borderId="20"/>
    <xf numFmtId="40" fontId="179" fillId="0" borderId="0" applyBorder="0">
      <alignment horizontal="right"/>
    </xf>
    <xf numFmtId="203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9" fontId="184" fillId="0" borderId="0">
      <alignment horizontal="center"/>
    </xf>
    <xf numFmtId="0" fontId="185" fillId="0" borderId="0">
      <alignment horizontal="center"/>
    </xf>
    <xf numFmtId="240" fontId="8" fillId="0" borderId="0"/>
    <xf numFmtId="0" fontId="66" fillId="14" borderId="0">
      <protection locked="0"/>
    </xf>
    <xf numFmtId="49" fontId="18" fillId="0" borderId="0" applyFill="0" applyBorder="0" applyAlignment="0"/>
    <xf numFmtId="241" fontId="18" fillId="0" borderId="0" applyFill="0" applyBorder="0" applyAlignment="0"/>
    <xf numFmtId="242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9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3" fontId="33" fillId="68" borderId="9" applyFont="0" applyFill="0">
      <alignment horizontal="right"/>
    </xf>
    <xf numFmtId="0" fontId="87" fillId="92" borderId="9">
      <alignment horizontal="center" vertical="center"/>
    </xf>
    <xf numFmtId="243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43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4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3" fontId="8" fillId="0" borderId="0"/>
    <xf numFmtId="245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2" fillId="51" borderId="25">
      <alignment horizontal="center"/>
    </xf>
    <xf numFmtId="245" fontId="202" fillId="51" borderId="25">
      <alignment horizontal="center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2" fontId="66" fillId="0" borderId="0" applyFont="0" applyFill="0" applyBorder="0" applyProtection="0">
      <alignment horizontal="right"/>
    </xf>
    <xf numFmtId="0" fontId="81" fillId="0" borderId="0"/>
    <xf numFmtId="175" fontId="8" fillId="0" borderId="0" applyFont="0" applyFill="0" applyBorder="0" applyAlignment="0" applyProtection="0"/>
    <xf numFmtId="0" fontId="75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70" fontId="13" fillId="8" borderId="6" xfId="2" applyNumberFormat="1" applyFont="1" applyFill="1" applyBorder="1" applyAlignment="1">
      <alignment vertical="center"/>
    </xf>
    <xf numFmtId="170" fontId="9" fillId="8" borderId="6" xfId="2" applyNumberFormat="1" applyFont="1" applyFill="1" applyBorder="1" applyAlignment="1">
      <alignment vertical="center"/>
    </xf>
    <xf numFmtId="170" fontId="8" fillId="8" borderId="0" xfId="2" applyNumberFormat="1" applyFont="1" applyFill="1" applyBorder="1" applyAlignment="1">
      <alignment vertical="center"/>
    </xf>
    <xf numFmtId="171" fontId="13" fillId="8" borderId="6" xfId="2" applyNumberFormat="1" applyFont="1" applyFill="1" applyBorder="1" applyAlignment="1">
      <alignment horizontal="center" vertical="center"/>
    </xf>
    <xf numFmtId="171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2" fontId="13" fillId="8" borderId="6" xfId="1" applyNumberFormat="1" applyFont="1" applyFill="1" applyBorder="1" applyAlignment="1">
      <alignment vertical="center"/>
    </xf>
    <xf numFmtId="172" fontId="9" fillId="8" borderId="6" xfId="1" applyNumberFormat="1" applyFont="1" applyFill="1" applyBorder="1" applyAlignment="1">
      <alignment vertical="center"/>
    </xf>
    <xf numFmtId="172" fontId="15" fillId="8" borderId="6" xfId="1" applyNumberFormat="1" applyFont="1" applyFill="1" applyBorder="1" applyAlignment="1">
      <alignment vertical="center"/>
    </xf>
    <xf numFmtId="172" fontId="14" fillId="8" borderId="6" xfId="1" applyNumberFormat="1" applyFont="1" applyFill="1" applyBorder="1" applyAlignment="1">
      <alignment vertical="center"/>
    </xf>
    <xf numFmtId="173" fontId="13" fillId="8" borderId="6" xfId="1" applyNumberFormat="1" applyFont="1" applyFill="1" applyBorder="1" applyAlignment="1">
      <alignment vertical="center"/>
    </xf>
    <xf numFmtId="168" fontId="9" fillId="8" borderId="6" xfId="2" applyFont="1" applyFill="1" applyBorder="1" applyAlignment="1">
      <alignment vertical="center"/>
    </xf>
    <xf numFmtId="173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9" fontId="12" fillId="9" borderId="13" xfId="1" applyNumberFormat="1" applyFont="1" applyFill="1" applyBorder="1" applyAlignment="1">
      <alignment horizontal="center" vertical="center"/>
    </xf>
    <xf numFmtId="169" fontId="12" fillId="9" borderId="14" xfId="1" applyNumberFormat="1" applyFont="1" applyFill="1" applyBorder="1" applyAlignment="1">
      <alignment horizontal="center" vertical="center"/>
    </xf>
    <xf numFmtId="169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71" fontId="18" fillId="8" borderId="6" xfId="2" applyNumberFormat="1" applyFont="1" applyFill="1" applyBorder="1" applyAlignment="1">
      <alignment horizontal="center" vertical="center"/>
    </xf>
    <xf numFmtId="171" fontId="19" fillId="8" borderId="6" xfId="2" applyNumberFormat="1" applyFont="1" applyFill="1" applyBorder="1" applyAlignment="1">
      <alignment horizontal="center" vertical="center"/>
    </xf>
    <xf numFmtId="171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1" fontId="18" fillId="8" borderId="13" xfId="2" applyNumberFormat="1" applyFont="1" applyFill="1" applyBorder="1" applyAlignment="1">
      <alignment horizontal="center" vertical="center"/>
    </xf>
    <xf numFmtId="171" fontId="19" fillId="8" borderId="13" xfId="2" applyNumberFormat="1" applyFont="1" applyFill="1" applyBorder="1" applyAlignment="1">
      <alignment horizontal="center" vertical="center"/>
    </xf>
    <xf numFmtId="41" fontId="8" fillId="8" borderId="11" xfId="1" applyNumberFormat="1" applyFont="1" applyFill="1" applyBorder="1" applyAlignment="1">
      <alignment horizontal="center" vertical="center"/>
    </xf>
    <xf numFmtId="41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9" fontId="10" fillId="94" borderId="3" xfId="1" applyNumberFormat="1" applyFont="1" applyFill="1" applyBorder="1" applyAlignment="1">
      <alignment horizontal="center" vertical="center"/>
    </xf>
    <xf numFmtId="169" fontId="10" fillId="94" borderId="4" xfId="1" applyNumberFormat="1" applyFont="1" applyFill="1" applyBorder="1" applyAlignment="1">
      <alignment horizontal="center" vertical="center"/>
    </xf>
    <xf numFmtId="169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70" fontId="9" fillId="94" borderId="5" xfId="2" applyNumberFormat="1" applyFont="1" applyFill="1" applyBorder="1" applyAlignment="1">
      <alignment vertical="center"/>
    </xf>
    <xf numFmtId="170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9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72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  <xf numFmtId="172" fontId="206" fillId="8" borderId="6" xfId="1" applyNumberFormat="1" applyFont="1" applyFill="1" applyBorder="1" applyAlignment="1">
      <alignment vertical="center"/>
    </xf>
    <xf numFmtId="41" fontId="207" fillId="8" borderId="11" xfId="1" applyNumberFormat="1" applyFont="1" applyFill="1" applyBorder="1" applyAlignment="1">
      <alignment horizontal="center" vertical="center"/>
    </xf>
    <xf numFmtId="0" fontId="205" fillId="8" borderId="6" xfId="1" applyFont="1" applyFill="1" applyBorder="1" applyAlignment="1">
      <alignment vertical="center"/>
    </xf>
    <xf numFmtId="0" fontId="208" fillId="8" borderId="6" xfId="1" applyFont="1" applyFill="1" applyBorder="1" applyAlignment="1">
      <alignment vertical="center"/>
    </xf>
    <xf numFmtId="0" fontId="209" fillId="8" borderId="0" xfId="1" applyFont="1" applyFill="1" applyBorder="1" applyAlignment="1">
      <alignment vertical="center"/>
    </xf>
    <xf numFmtId="0" fontId="210" fillId="8" borderId="0" xfId="1" applyFont="1" applyFill="1" applyBorder="1" applyAlignment="1">
      <alignment vertical="center"/>
    </xf>
    <xf numFmtId="0" fontId="208" fillId="10" borderId="9" xfId="1" applyFont="1" applyFill="1" applyBorder="1" applyAlignment="1">
      <alignment vertical="center"/>
    </xf>
    <xf numFmtId="0" fontId="211" fillId="8" borderId="0" xfId="1" applyFont="1" applyFill="1" applyBorder="1"/>
    <xf numFmtId="171" fontId="20" fillId="8" borderId="6" xfId="2" applyNumberFormat="1" applyFont="1" applyFill="1" applyBorder="1" applyAlignment="1">
      <alignment horizontal="center" vertical="center"/>
    </xf>
    <xf numFmtId="171" fontId="8" fillId="8" borderId="11" xfId="2" applyNumberFormat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/>
    </xf>
    <xf numFmtId="173" fontId="208" fillId="8" borderId="6" xfId="1" applyNumberFormat="1" applyFont="1" applyFill="1" applyBorder="1" applyAlignment="1">
      <alignment vertical="center"/>
    </xf>
    <xf numFmtId="0" fontId="213" fillId="8" borderId="11" xfId="1" applyFont="1" applyFill="1" applyBorder="1" applyAlignment="1">
      <alignment vertical="center"/>
    </xf>
    <xf numFmtId="0" fontId="212" fillId="8" borderId="0" xfId="1" applyFont="1" applyFill="1" applyBorder="1"/>
    <xf numFmtId="17" fontId="214" fillId="10" borderId="15" xfId="1" applyNumberFormat="1" applyFont="1" applyFill="1" applyBorder="1" applyAlignment="1">
      <alignment vertical="center"/>
    </xf>
    <xf numFmtId="171" fontId="210" fillId="8" borderId="11" xfId="2" applyNumberFormat="1" applyFont="1" applyFill="1" applyBorder="1" applyAlignment="1">
      <alignment horizontal="center" vertical="center"/>
    </xf>
    <xf numFmtId="0" fontId="210" fillId="10" borderId="6" xfId="1" applyFont="1" applyFill="1" applyBorder="1" applyAlignment="1">
      <alignment horizontal="center" vertical="center"/>
    </xf>
    <xf numFmtId="3" fontId="9" fillId="8" borderId="6" xfId="1" applyNumberFormat="1" applyFont="1" applyFill="1" applyBorder="1" applyAlignment="1">
      <alignment vertical="center"/>
    </xf>
    <xf numFmtId="171" fontId="20" fillId="8" borderId="12" xfId="2" applyNumberFormat="1" applyFont="1" applyFill="1" applyBorder="1" applyAlignment="1">
      <alignment horizontal="center" vertical="center"/>
    </xf>
    <xf numFmtId="41" fontId="20" fillId="8" borderId="10" xfId="1" applyNumberFormat="1" applyFont="1" applyFill="1" applyBorder="1" applyAlignment="1">
      <alignment horizontal="center" vertical="center"/>
    </xf>
    <xf numFmtId="171" fontId="20" fillId="8" borderId="50" xfId="2" applyNumberFormat="1" applyFont="1" applyFill="1" applyBorder="1" applyAlignment="1">
      <alignment horizontal="center" vertical="center"/>
    </xf>
    <xf numFmtId="171" fontId="20" fillId="8" borderId="34" xfId="2" applyNumberFormat="1" applyFont="1" applyFill="1" applyBorder="1" applyAlignment="1">
      <alignment horizontal="center" vertical="center"/>
    </xf>
    <xf numFmtId="41" fontId="20" fillId="8" borderId="80" xfId="1" applyNumberFormat="1" applyFont="1" applyFill="1" applyBorder="1" applyAlignment="1">
      <alignment horizontal="center" vertical="center"/>
    </xf>
    <xf numFmtId="171" fontId="20" fillId="8" borderId="5" xfId="2" applyNumberFormat="1" applyFont="1" applyFill="1" applyBorder="1" applyAlignment="1">
      <alignment horizontal="center" vertical="center"/>
    </xf>
    <xf numFmtId="3" fontId="9" fillId="0" borderId="6" xfId="1" applyNumberFormat="1" applyFont="1" applyFill="1" applyBorder="1" applyAlignment="1">
      <alignment vertical="center"/>
    </xf>
    <xf numFmtId="0" fontId="0" fillId="96" borderId="81" xfId="0" applyFill="1" applyBorder="1" applyAlignment="1">
      <alignment horizontal="left" vertical="top" wrapText="1"/>
    </xf>
    <xf numFmtId="0" fontId="216" fillId="96" borderId="81" xfId="0" applyFont="1" applyFill="1" applyBorder="1" applyAlignment="1">
      <alignment horizontal="center" vertical="top" wrapText="1"/>
    </xf>
    <xf numFmtId="0" fontId="216" fillId="97" borderId="82" xfId="0" applyFont="1" applyFill="1" applyBorder="1" applyAlignment="1">
      <alignment horizontal="center" vertical="top" wrapText="1"/>
    </xf>
    <xf numFmtId="0" fontId="217" fillId="0" borderId="0" xfId="0" applyFont="1" applyAlignment="1">
      <alignment horizontal="center"/>
    </xf>
    <xf numFmtId="0" fontId="218" fillId="0" borderId="0" xfId="0" applyFont="1"/>
    <xf numFmtId="17" fontId="0" fillId="0" borderId="0" xfId="0" applyNumberFormat="1"/>
    <xf numFmtId="171" fontId="0" fillId="0" borderId="0" xfId="6344" applyNumberFormat="1" applyFont="1"/>
    <xf numFmtId="171" fontId="0" fillId="0" borderId="0" xfId="0" applyNumberFormat="1"/>
    <xf numFmtId="0" fontId="0" fillId="0" borderId="0" xfId="0" applyAlignment="1">
      <alignment wrapText="1"/>
    </xf>
    <xf numFmtId="0" fontId="215" fillId="0" borderId="0" xfId="0" applyFont="1"/>
    <xf numFmtId="171" fontId="215" fillId="0" borderId="0" xfId="0" applyNumberFormat="1" applyFont="1"/>
    <xf numFmtId="171" fontId="215" fillId="95" borderId="0" xfId="0" applyNumberFormat="1" applyFont="1" applyFill="1"/>
    <xf numFmtId="171" fontId="215" fillId="0" borderId="0" xfId="6344" applyNumberFormat="1" applyFont="1"/>
    <xf numFmtId="0" fontId="214" fillId="8" borderId="0" xfId="1" applyFont="1" applyFill="1" applyBorder="1" applyAlignment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6344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/CONSOLIDATION/ELECTRONIC%20BANKING/Consolidation/2015/Electronic%20Banking%20December%202015%20XBR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/CONSOLIDATION/ELECTRONIC%20BANKING/Consolidation/2016/Jan-16-Electronic%20bank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/CONSOLIDATION/IMPAIRED%20CREDITS/2015/CONSOLIDATION-2015/SIC-DECEMBER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-15"/>
      <sheetName val="working"/>
    </sheetNames>
    <sheetDataSet>
      <sheetData sheetId="0">
        <row r="8">
          <cell r="W8">
            <v>464</v>
          </cell>
        </row>
        <row r="9">
          <cell r="W9">
            <v>1669951</v>
          </cell>
        </row>
        <row r="10">
          <cell r="W10">
            <v>268819</v>
          </cell>
        </row>
        <row r="11">
          <cell r="W11">
            <v>1288206</v>
          </cell>
        </row>
        <row r="12">
          <cell r="W12">
            <v>112926</v>
          </cell>
        </row>
        <row r="48">
          <cell r="W48">
            <v>332711</v>
          </cell>
        </row>
        <row r="49">
          <cell r="W49">
            <v>752770</v>
          </cell>
        </row>
        <row r="52">
          <cell r="W52">
            <v>351154714710.41998</v>
          </cell>
        </row>
        <row r="81">
          <cell r="W81">
            <v>7340347</v>
          </cell>
        </row>
        <row r="82">
          <cell r="W82">
            <v>17686962684.089996</v>
          </cell>
        </row>
        <row r="85">
          <cell r="W85">
            <v>2392261258.96</v>
          </cell>
        </row>
        <row r="86">
          <cell r="W86">
            <v>2180434349.1199999</v>
          </cell>
        </row>
      </sheetData>
      <sheetData sheetId="1">
        <row r="32">
          <cell r="AW32">
            <v>224481088057.75986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16"/>
      <sheetName val="working"/>
    </sheetNames>
    <sheetDataSet>
      <sheetData sheetId="0">
        <row r="8">
          <cell r="U8">
            <v>464</v>
          </cell>
        </row>
        <row r="9">
          <cell r="U9">
            <v>1678653</v>
          </cell>
        </row>
        <row r="10">
          <cell r="U10">
            <v>265463</v>
          </cell>
        </row>
        <row r="11">
          <cell r="U11">
            <v>1298271</v>
          </cell>
        </row>
        <row r="12">
          <cell r="U12">
            <v>114919</v>
          </cell>
        </row>
        <row r="48">
          <cell r="U48">
            <v>336839</v>
          </cell>
        </row>
        <row r="49">
          <cell r="U49">
            <v>566194</v>
          </cell>
        </row>
        <row r="52">
          <cell r="U52">
            <v>181541178125.25</v>
          </cell>
        </row>
        <row r="81">
          <cell r="U81">
            <v>5541738</v>
          </cell>
        </row>
        <row r="82">
          <cell r="U82">
            <v>12299681057.25</v>
          </cell>
        </row>
        <row r="85">
          <cell r="U85">
            <v>2750551969.73</v>
          </cell>
        </row>
        <row r="86">
          <cell r="U86">
            <v>2464659910.9100003</v>
          </cell>
        </row>
      </sheetData>
      <sheetData sheetId="1">
        <row r="32">
          <cell r="AX32">
            <v>181541178125.25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 Mtius"/>
      <sheetName val="outside Mtius"/>
      <sheetName val="impaired by continent"/>
      <sheetName val="continent"/>
      <sheetName val="list"/>
      <sheetName val="comparative figures"/>
    </sheetNames>
    <sheetDataSet>
      <sheetData sheetId="0" refreshError="1"/>
      <sheetData sheetId="1">
        <row r="30">
          <cell r="CQ30">
            <v>196.97286250069999</v>
          </cell>
        </row>
        <row r="33">
          <cell r="CQ33">
            <v>5.7619999999999996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0"/>
  <sheetViews>
    <sheetView tabSelected="1" zoomScaleNormal="100" workbookViewId="0">
      <pane xSplit="27" ySplit="3" topLeftCell="AB23" activePane="bottomRight" state="frozen"/>
      <selection pane="topRight" activeCell="AB1" sqref="AB1"/>
      <selection pane="bottomLeft" activeCell="A4" sqref="A4"/>
      <selection pane="bottomRight" activeCell="AP41" sqref="AP41"/>
    </sheetView>
  </sheetViews>
  <sheetFormatPr defaultColWidth="30.42578125" defaultRowHeight="12.75"/>
  <cols>
    <col min="1" max="1" width="37.5703125" style="3" customWidth="1"/>
    <col min="2" max="10" width="10.85546875" style="4" hidden="1" customWidth="1"/>
    <col min="11" max="15" width="11.7109375" style="4" hidden="1" customWidth="1"/>
    <col min="16" max="36" width="11.85546875" style="4" hidden="1" customWidth="1"/>
    <col min="37" max="42" width="11.85546875" style="4" bestFit="1" customWidth="1"/>
    <col min="43" max="47" width="11.85546875" style="70" bestFit="1" customWidth="1"/>
    <col min="48" max="48" width="12.7109375" style="70" bestFit="1" customWidth="1"/>
    <col min="49" max="49" width="12.7109375" style="70" customWidth="1"/>
    <col min="50" max="257" width="30.42578125" style="4"/>
    <col min="258" max="258" width="34.85546875" style="4" customWidth="1"/>
    <col min="259" max="267" width="10.85546875" style="4" customWidth="1"/>
    <col min="268" max="279" width="11.7109375" style="4" customWidth="1"/>
    <col min="280" max="280" width="30.42578125" style="4"/>
    <col min="281" max="281" width="37" style="4" customWidth="1"/>
    <col min="282" max="513" width="30.42578125" style="4"/>
    <col min="514" max="514" width="34.85546875" style="4" customWidth="1"/>
    <col min="515" max="523" width="10.85546875" style="4" customWidth="1"/>
    <col min="524" max="535" width="11.7109375" style="4" customWidth="1"/>
    <col min="536" max="536" width="30.42578125" style="4"/>
    <col min="537" max="537" width="37" style="4" customWidth="1"/>
    <col min="538" max="769" width="30.42578125" style="4"/>
    <col min="770" max="770" width="34.85546875" style="4" customWidth="1"/>
    <col min="771" max="779" width="10.85546875" style="4" customWidth="1"/>
    <col min="780" max="791" width="11.7109375" style="4" customWidth="1"/>
    <col min="792" max="792" width="30.42578125" style="4"/>
    <col min="793" max="793" width="37" style="4" customWidth="1"/>
    <col min="794" max="1025" width="30.42578125" style="4"/>
    <col min="1026" max="1026" width="34.85546875" style="4" customWidth="1"/>
    <col min="1027" max="1035" width="10.85546875" style="4" customWidth="1"/>
    <col min="1036" max="1047" width="11.7109375" style="4" customWidth="1"/>
    <col min="1048" max="1048" width="30.42578125" style="4"/>
    <col min="1049" max="1049" width="37" style="4" customWidth="1"/>
    <col min="1050" max="1281" width="30.42578125" style="4"/>
    <col min="1282" max="1282" width="34.85546875" style="4" customWidth="1"/>
    <col min="1283" max="1291" width="10.85546875" style="4" customWidth="1"/>
    <col min="1292" max="1303" width="11.7109375" style="4" customWidth="1"/>
    <col min="1304" max="1304" width="30.42578125" style="4"/>
    <col min="1305" max="1305" width="37" style="4" customWidth="1"/>
    <col min="1306" max="1537" width="30.42578125" style="4"/>
    <col min="1538" max="1538" width="34.85546875" style="4" customWidth="1"/>
    <col min="1539" max="1547" width="10.85546875" style="4" customWidth="1"/>
    <col min="1548" max="1559" width="11.7109375" style="4" customWidth="1"/>
    <col min="1560" max="1560" width="30.42578125" style="4"/>
    <col min="1561" max="1561" width="37" style="4" customWidth="1"/>
    <col min="1562" max="1793" width="30.42578125" style="4"/>
    <col min="1794" max="1794" width="34.85546875" style="4" customWidth="1"/>
    <col min="1795" max="1803" width="10.85546875" style="4" customWidth="1"/>
    <col min="1804" max="1815" width="11.7109375" style="4" customWidth="1"/>
    <col min="1816" max="1816" width="30.42578125" style="4"/>
    <col min="1817" max="1817" width="37" style="4" customWidth="1"/>
    <col min="1818" max="2049" width="30.42578125" style="4"/>
    <col min="2050" max="2050" width="34.85546875" style="4" customWidth="1"/>
    <col min="2051" max="2059" width="10.85546875" style="4" customWidth="1"/>
    <col min="2060" max="2071" width="11.7109375" style="4" customWidth="1"/>
    <col min="2072" max="2072" width="30.42578125" style="4"/>
    <col min="2073" max="2073" width="37" style="4" customWidth="1"/>
    <col min="2074" max="2305" width="30.42578125" style="4"/>
    <col min="2306" max="2306" width="34.85546875" style="4" customWidth="1"/>
    <col min="2307" max="2315" width="10.85546875" style="4" customWidth="1"/>
    <col min="2316" max="2327" width="11.7109375" style="4" customWidth="1"/>
    <col min="2328" max="2328" width="30.42578125" style="4"/>
    <col min="2329" max="2329" width="37" style="4" customWidth="1"/>
    <col min="2330" max="2561" width="30.42578125" style="4"/>
    <col min="2562" max="2562" width="34.85546875" style="4" customWidth="1"/>
    <col min="2563" max="2571" width="10.85546875" style="4" customWidth="1"/>
    <col min="2572" max="2583" width="11.7109375" style="4" customWidth="1"/>
    <col min="2584" max="2584" width="30.42578125" style="4"/>
    <col min="2585" max="2585" width="37" style="4" customWidth="1"/>
    <col min="2586" max="2817" width="30.42578125" style="4"/>
    <col min="2818" max="2818" width="34.85546875" style="4" customWidth="1"/>
    <col min="2819" max="2827" width="10.85546875" style="4" customWidth="1"/>
    <col min="2828" max="2839" width="11.7109375" style="4" customWidth="1"/>
    <col min="2840" max="2840" width="30.42578125" style="4"/>
    <col min="2841" max="2841" width="37" style="4" customWidth="1"/>
    <col min="2842" max="3073" width="30.42578125" style="4"/>
    <col min="3074" max="3074" width="34.85546875" style="4" customWidth="1"/>
    <col min="3075" max="3083" width="10.85546875" style="4" customWidth="1"/>
    <col min="3084" max="3095" width="11.7109375" style="4" customWidth="1"/>
    <col min="3096" max="3096" width="30.42578125" style="4"/>
    <col min="3097" max="3097" width="37" style="4" customWidth="1"/>
    <col min="3098" max="3329" width="30.42578125" style="4"/>
    <col min="3330" max="3330" width="34.85546875" style="4" customWidth="1"/>
    <col min="3331" max="3339" width="10.85546875" style="4" customWidth="1"/>
    <col min="3340" max="3351" width="11.7109375" style="4" customWidth="1"/>
    <col min="3352" max="3352" width="30.42578125" style="4"/>
    <col min="3353" max="3353" width="37" style="4" customWidth="1"/>
    <col min="3354" max="3585" width="30.42578125" style="4"/>
    <col min="3586" max="3586" width="34.85546875" style="4" customWidth="1"/>
    <col min="3587" max="3595" width="10.85546875" style="4" customWidth="1"/>
    <col min="3596" max="3607" width="11.7109375" style="4" customWidth="1"/>
    <col min="3608" max="3608" width="30.42578125" style="4"/>
    <col min="3609" max="3609" width="37" style="4" customWidth="1"/>
    <col min="3610" max="3841" width="30.42578125" style="4"/>
    <col min="3842" max="3842" width="34.85546875" style="4" customWidth="1"/>
    <col min="3843" max="3851" width="10.85546875" style="4" customWidth="1"/>
    <col min="3852" max="3863" width="11.7109375" style="4" customWidth="1"/>
    <col min="3864" max="3864" width="30.42578125" style="4"/>
    <col min="3865" max="3865" width="37" style="4" customWidth="1"/>
    <col min="3866" max="4097" width="30.42578125" style="4"/>
    <col min="4098" max="4098" width="34.85546875" style="4" customWidth="1"/>
    <col min="4099" max="4107" width="10.85546875" style="4" customWidth="1"/>
    <col min="4108" max="4119" width="11.7109375" style="4" customWidth="1"/>
    <col min="4120" max="4120" width="30.42578125" style="4"/>
    <col min="4121" max="4121" width="37" style="4" customWidth="1"/>
    <col min="4122" max="4353" width="30.42578125" style="4"/>
    <col min="4354" max="4354" width="34.85546875" style="4" customWidth="1"/>
    <col min="4355" max="4363" width="10.85546875" style="4" customWidth="1"/>
    <col min="4364" max="4375" width="11.7109375" style="4" customWidth="1"/>
    <col min="4376" max="4376" width="30.42578125" style="4"/>
    <col min="4377" max="4377" width="37" style="4" customWidth="1"/>
    <col min="4378" max="4609" width="30.42578125" style="4"/>
    <col min="4610" max="4610" width="34.85546875" style="4" customWidth="1"/>
    <col min="4611" max="4619" width="10.85546875" style="4" customWidth="1"/>
    <col min="4620" max="4631" width="11.7109375" style="4" customWidth="1"/>
    <col min="4632" max="4632" width="30.42578125" style="4"/>
    <col min="4633" max="4633" width="37" style="4" customWidth="1"/>
    <col min="4634" max="4865" width="30.42578125" style="4"/>
    <col min="4866" max="4866" width="34.85546875" style="4" customWidth="1"/>
    <col min="4867" max="4875" width="10.85546875" style="4" customWidth="1"/>
    <col min="4876" max="4887" width="11.7109375" style="4" customWidth="1"/>
    <col min="4888" max="4888" width="30.42578125" style="4"/>
    <col min="4889" max="4889" width="37" style="4" customWidth="1"/>
    <col min="4890" max="5121" width="30.42578125" style="4"/>
    <col min="5122" max="5122" width="34.85546875" style="4" customWidth="1"/>
    <col min="5123" max="5131" width="10.85546875" style="4" customWidth="1"/>
    <col min="5132" max="5143" width="11.7109375" style="4" customWidth="1"/>
    <col min="5144" max="5144" width="30.42578125" style="4"/>
    <col min="5145" max="5145" width="37" style="4" customWidth="1"/>
    <col min="5146" max="5377" width="30.42578125" style="4"/>
    <col min="5378" max="5378" width="34.85546875" style="4" customWidth="1"/>
    <col min="5379" max="5387" width="10.85546875" style="4" customWidth="1"/>
    <col min="5388" max="5399" width="11.7109375" style="4" customWidth="1"/>
    <col min="5400" max="5400" width="30.42578125" style="4"/>
    <col min="5401" max="5401" width="37" style="4" customWidth="1"/>
    <col min="5402" max="5633" width="30.42578125" style="4"/>
    <col min="5634" max="5634" width="34.85546875" style="4" customWidth="1"/>
    <col min="5635" max="5643" width="10.85546875" style="4" customWidth="1"/>
    <col min="5644" max="5655" width="11.7109375" style="4" customWidth="1"/>
    <col min="5656" max="5656" width="30.42578125" style="4"/>
    <col min="5657" max="5657" width="37" style="4" customWidth="1"/>
    <col min="5658" max="5889" width="30.42578125" style="4"/>
    <col min="5890" max="5890" width="34.85546875" style="4" customWidth="1"/>
    <col min="5891" max="5899" width="10.85546875" style="4" customWidth="1"/>
    <col min="5900" max="5911" width="11.7109375" style="4" customWidth="1"/>
    <col min="5912" max="5912" width="30.42578125" style="4"/>
    <col min="5913" max="5913" width="37" style="4" customWidth="1"/>
    <col min="5914" max="6145" width="30.42578125" style="4"/>
    <col min="6146" max="6146" width="34.85546875" style="4" customWidth="1"/>
    <col min="6147" max="6155" width="10.85546875" style="4" customWidth="1"/>
    <col min="6156" max="6167" width="11.7109375" style="4" customWidth="1"/>
    <col min="6168" max="6168" width="30.42578125" style="4"/>
    <col min="6169" max="6169" width="37" style="4" customWidth="1"/>
    <col min="6170" max="6401" width="30.42578125" style="4"/>
    <col min="6402" max="6402" width="34.85546875" style="4" customWidth="1"/>
    <col min="6403" max="6411" width="10.85546875" style="4" customWidth="1"/>
    <col min="6412" max="6423" width="11.7109375" style="4" customWidth="1"/>
    <col min="6424" max="6424" width="30.42578125" style="4"/>
    <col min="6425" max="6425" width="37" style="4" customWidth="1"/>
    <col min="6426" max="6657" width="30.42578125" style="4"/>
    <col min="6658" max="6658" width="34.85546875" style="4" customWidth="1"/>
    <col min="6659" max="6667" width="10.85546875" style="4" customWidth="1"/>
    <col min="6668" max="6679" width="11.7109375" style="4" customWidth="1"/>
    <col min="6680" max="6680" width="30.42578125" style="4"/>
    <col min="6681" max="6681" width="37" style="4" customWidth="1"/>
    <col min="6682" max="6913" width="30.42578125" style="4"/>
    <col min="6914" max="6914" width="34.85546875" style="4" customWidth="1"/>
    <col min="6915" max="6923" width="10.85546875" style="4" customWidth="1"/>
    <col min="6924" max="6935" width="11.7109375" style="4" customWidth="1"/>
    <col min="6936" max="6936" width="30.42578125" style="4"/>
    <col min="6937" max="6937" width="37" style="4" customWidth="1"/>
    <col min="6938" max="7169" width="30.42578125" style="4"/>
    <col min="7170" max="7170" width="34.85546875" style="4" customWidth="1"/>
    <col min="7171" max="7179" width="10.85546875" style="4" customWidth="1"/>
    <col min="7180" max="7191" width="11.7109375" style="4" customWidth="1"/>
    <col min="7192" max="7192" width="30.42578125" style="4"/>
    <col min="7193" max="7193" width="37" style="4" customWidth="1"/>
    <col min="7194" max="7425" width="30.42578125" style="4"/>
    <col min="7426" max="7426" width="34.85546875" style="4" customWidth="1"/>
    <col min="7427" max="7435" width="10.85546875" style="4" customWidth="1"/>
    <col min="7436" max="7447" width="11.7109375" style="4" customWidth="1"/>
    <col min="7448" max="7448" width="30.42578125" style="4"/>
    <col min="7449" max="7449" width="37" style="4" customWidth="1"/>
    <col min="7450" max="7681" width="30.42578125" style="4"/>
    <col min="7682" max="7682" width="34.85546875" style="4" customWidth="1"/>
    <col min="7683" max="7691" width="10.85546875" style="4" customWidth="1"/>
    <col min="7692" max="7703" width="11.7109375" style="4" customWidth="1"/>
    <col min="7704" max="7704" width="30.42578125" style="4"/>
    <col min="7705" max="7705" width="37" style="4" customWidth="1"/>
    <col min="7706" max="7937" width="30.42578125" style="4"/>
    <col min="7938" max="7938" width="34.85546875" style="4" customWidth="1"/>
    <col min="7939" max="7947" width="10.85546875" style="4" customWidth="1"/>
    <col min="7948" max="7959" width="11.7109375" style="4" customWidth="1"/>
    <col min="7960" max="7960" width="30.42578125" style="4"/>
    <col min="7961" max="7961" width="37" style="4" customWidth="1"/>
    <col min="7962" max="8193" width="30.42578125" style="4"/>
    <col min="8194" max="8194" width="34.85546875" style="4" customWidth="1"/>
    <col min="8195" max="8203" width="10.85546875" style="4" customWidth="1"/>
    <col min="8204" max="8215" width="11.7109375" style="4" customWidth="1"/>
    <col min="8216" max="8216" width="30.42578125" style="4"/>
    <col min="8217" max="8217" width="37" style="4" customWidth="1"/>
    <col min="8218" max="8449" width="30.42578125" style="4"/>
    <col min="8450" max="8450" width="34.85546875" style="4" customWidth="1"/>
    <col min="8451" max="8459" width="10.85546875" style="4" customWidth="1"/>
    <col min="8460" max="8471" width="11.7109375" style="4" customWidth="1"/>
    <col min="8472" max="8472" width="30.42578125" style="4"/>
    <col min="8473" max="8473" width="37" style="4" customWidth="1"/>
    <col min="8474" max="8705" width="30.42578125" style="4"/>
    <col min="8706" max="8706" width="34.85546875" style="4" customWidth="1"/>
    <col min="8707" max="8715" width="10.85546875" style="4" customWidth="1"/>
    <col min="8716" max="8727" width="11.7109375" style="4" customWidth="1"/>
    <col min="8728" max="8728" width="30.42578125" style="4"/>
    <col min="8729" max="8729" width="37" style="4" customWidth="1"/>
    <col min="8730" max="8961" width="30.42578125" style="4"/>
    <col min="8962" max="8962" width="34.85546875" style="4" customWidth="1"/>
    <col min="8963" max="8971" width="10.85546875" style="4" customWidth="1"/>
    <col min="8972" max="8983" width="11.7109375" style="4" customWidth="1"/>
    <col min="8984" max="8984" width="30.42578125" style="4"/>
    <col min="8985" max="8985" width="37" style="4" customWidth="1"/>
    <col min="8986" max="9217" width="30.42578125" style="4"/>
    <col min="9218" max="9218" width="34.85546875" style="4" customWidth="1"/>
    <col min="9219" max="9227" width="10.85546875" style="4" customWidth="1"/>
    <col min="9228" max="9239" width="11.7109375" style="4" customWidth="1"/>
    <col min="9240" max="9240" width="30.42578125" style="4"/>
    <col min="9241" max="9241" width="37" style="4" customWidth="1"/>
    <col min="9242" max="9473" width="30.42578125" style="4"/>
    <col min="9474" max="9474" width="34.85546875" style="4" customWidth="1"/>
    <col min="9475" max="9483" width="10.85546875" style="4" customWidth="1"/>
    <col min="9484" max="9495" width="11.7109375" style="4" customWidth="1"/>
    <col min="9496" max="9496" width="30.42578125" style="4"/>
    <col min="9497" max="9497" width="37" style="4" customWidth="1"/>
    <col min="9498" max="9729" width="30.42578125" style="4"/>
    <col min="9730" max="9730" width="34.85546875" style="4" customWidth="1"/>
    <col min="9731" max="9739" width="10.85546875" style="4" customWidth="1"/>
    <col min="9740" max="9751" width="11.7109375" style="4" customWidth="1"/>
    <col min="9752" max="9752" width="30.42578125" style="4"/>
    <col min="9753" max="9753" width="37" style="4" customWidth="1"/>
    <col min="9754" max="9985" width="30.42578125" style="4"/>
    <col min="9986" max="9986" width="34.85546875" style="4" customWidth="1"/>
    <col min="9987" max="9995" width="10.85546875" style="4" customWidth="1"/>
    <col min="9996" max="10007" width="11.7109375" style="4" customWidth="1"/>
    <col min="10008" max="10008" width="30.42578125" style="4"/>
    <col min="10009" max="10009" width="37" style="4" customWidth="1"/>
    <col min="10010" max="10241" width="30.42578125" style="4"/>
    <col min="10242" max="10242" width="34.85546875" style="4" customWidth="1"/>
    <col min="10243" max="10251" width="10.85546875" style="4" customWidth="1"/>
    <col min="10252" max="10263" width="11.7109375" style="4" customWidth="1"/>
    <col min="10264" max="10264" width="30.42578125" style="4"/>
    <col min="10265" max="10265" width="37" style="4" customWidth="1"/>
    <col min="10266" max="10497" width="30.42578125" style="4"/>
    <col min="10498" max="10498" width="34.85546875" style="4" customWidth="1"/>
    <col min="10499" max="10507" width="10.85546875" style="4" customWidth="1"/>
    <col min="10508" max="10519" width="11.7109375" style="4" customWidth="1"/>
    <col min="10520" max="10520" width="30.42578125" style="4"/>
    <col min="10521" max="10521" width="37" style="4" customWidth="1"/>
    <col min="10522" max="10753" width="30.42578125" style="4"/>
    <col min="10754" max="10754" width="34.85546875" style="4" customWidth="1"/>
    <col min="10755" max="10763" width="10.85546875" style="4" customWidth="1"/>
    <col min="10764" max="10775" width="11.7109375" style="4" customWidth="1"/>
    <col min="10776" max="10776" width="30.42578125" style="4"/>
    <col min="10777" max="10777" width="37" style="4" customWidth="1"/>
    <col min="10778" max="11009" width="30.42578125" style="4"/>
    <col min="11010" max="11010" width="34.85546875" style="4" customWidth="1"/>
    <col min="11011" max="11019" width="10.85546875" style="4" customWidth="1"/>
    <col min="11020" max="11031" width="11.7109375" style="4" customWidth="1"/>
    <col min="11032" max="11032" width="30.42578125" style="4"/>
    <col min="11033" max="11033" width="37" style="4" customWidth="1"/>
    <col min="11034" max="11265" width="30.42578125" style="4"/>
    <col min="11266" max="11266" width="34.85546875" style="4" customWidth="1"/>
    <col min="11267" max="11275" width="10.85546875" style="4" customWidth="1"/>
    <col min="11276" max="11287" width="11.7109375" style="4" customWidth="1"/>
    <col min="11288" max="11288" width="30.42578125" style="4"/>
    <col min="11289" max="11289" width="37" style="4" customWidth="1"/>
    <col min="11290" max="11521" width="30.42578125" style="4"/>
    <col min="11522" max="11522" width="34.85546875" style="4" customWidth="1"/>
    <col min="11523" max="11531" width="10.85546875" style="4" customWidth="1"/>
    <col min="11532" max="11543" width="11.7109375" style="4" customWidth="1"/>
    <col min="11544" max="11544" width="30.42578125" style="4"/>
    <col min="11545" max="11545" width="37" style="4" customWidth="1"/>
    <col min="11546" max="11777" width="30.42578125" style="4"/>
    <col min="11778" max="11778" width="34.85546875" style="4" customWidth="1"/>
    <col min="11779" max="11787" width="10.85546875" style="4" customWidth="1"/>
    <col min="11788" max="11799" width="11.7109375" style="4" customWidth="1"/>
    <col min="11800" max="11800" width="30.42578125" style="4"/>
    <col min="11801" max="11801" width="37" style="4" customWidth="1"/>
    <col min="11802" max="12033" width="30.42578125" style="4"/>
    <col min="12034" max="12034" width="34.85546875" style="4" customWidth="1"/>
    <col min="12035" max="12043" width="10.85546875" style="4" customWidth="1"/>
    <col min="12044" max="12055" width="11.7109375" style="4" customWidth="1"/>
    <col min="12056" max="12056" width="30.42578125" style="4"/>
    <col min="12057" max="12057" width="37" style="4" customWidth="1"/>
    <col min="12058" max="12289" width="30.42578125" style="4"/>
    <col min="12290" max="12290" width="34.85546875" style="4" customWidth="1"/>
    <col min="12291" max="12299" width="10.85546875" style="4" customWidth="1"/>
    <col min="12300" max="12311" width="11.7109375" style="4" customWidth="1"/>
    <col min="12312" max="12312" width="30.42578125" style="4"/>
    <col min="12313" max="12313" width="37" style="4" customWidth="1"/>
    <col min="12314" max="12545" width="30.42578125" style="4"/>
    <col min="12546" max="12546" width="34.85546875" style="4" customWidth="1"/>
    <col min="12547" max="12555" width="10.85546875" style="4" customWidth="1"/>
    <col min="12556" max="12567" width="11.7109375" style="4" customWidth="1"/>
    <col min="12568" max="12568" width="30.42578125" style="4"/>
    <col min="12569" max="12569" width="37" style="4" customWidth="1"/>
    <col min="12570" max="12801" width="30.42578125" style="4"/>
    <col min="12802" max="12802" width="34.85546875" style="4" customWidth="1"/>
    <col min="12803" max="12811" width="10.85546875" style="4" customWidth="1"/>
    <col min="12812" max="12823" width="11.7109375" style="4" customWidth="1"/>
    <col min="12824" max="12824" width="30.42578125" style="4"/>
    <col min="12825" max="12825" width="37" style="4" customWidth="1"/>
    <col min="12826" max="13057" width="30.42578125" style="4"/>
    <col min="13058" max="13058" width="34.85546875" style="4" customWidth="1"/>
    <col min="13059" max="13067" width="10.85546875" style="4" customWidth="1"/>
    <col min="13068" max="13079" width="11.7109375" style="4" customWidth="1"/>
    <col min="13080" max="13080" width="30.42578125" style="4"/>
    <col min="13081" max="13081" width="37" style="4" customWidth="1"/>
    <col min="13082" max="13313" width="30.42578125" style="4"/>
    <col min="13314" max="13314" width="34.85546875" style="4" customWidth="1"/>
    <col min="13315" max="13323" width="10.85546875" style="4" customWidth="1"/>
    <col min="13324" max="13335" width="11.7109375" style="4" customWidth="1"/>
    <col min="13336" max="13336" width="30.42578125" style="4"/>
    <col min="13337" max="13337" width="37" style="4" customWidth="1"/>
    <col min="13338" max="13569" width="30.42578125" style="4"/>
    <col min="13570" max="13570" width="34.85546875" style="4" customWidth="1"/>
    <col min="13571" max="13579" width="10.85546875" style="4" customWidth="1"/>
    <col min="13580" max="13591" width="11.7109375" style="4" customWidth="1"/>
    <col min="13592" max="13592" width="30.42578125" style="4"/>
    <col min="13593" max="13593" width="37" style="4" customWidth="1"/>
    <col min="13594" max="13825" width="30.42578125" style="4"/>
    <col min="13826" max="13826" width="34.85546875" style="4" customWidth="1"/>
    <col min="13827" max="13835" width="10.85546875" style="4" customWidth="1"/>
    <col min="13836" max="13847" width="11.7109375" style="4" customWidth="1"/>
    <col min="13848" max="13848" width="30.42578125" style="4"/>
    <col min="13849" max="13849" width="37" style="4" customWidth="1"/>
    <col min="13850" max="14081" width="30.42578125" style="4"/>
    <col min="14082" max="14082" width="34.85546875" style="4" customWidth="1"/>
    <col min="14083" max="14091" width="10.85546875" style="4" customWidth="1"/>
    <col min="14092" max="14103" width="11.7109375" style="4" customWidth="1"/>
    <col min="14104" max="14104" width="30.42578125" style="4"/>
    <col min="14105" max="14105" width="37" style="4" customWidth="1"/>
    <col min="14106" max="14337" width="30.42578125" style="4"/>
    <col min="14338" max="14338" width="34.85546875" style="4" customWidth="1"/>
    <col min="14339" max="14347" width="10.85546875" style="4" customWidth="1"/>
    <col min="14348" max="14359" width="11.7109375" style="4" customWidth="1"/>
    <col min="14360" max="14360" width="30.42578125" style="4"/>
    <col min="14361" max="14361" width="37" style="4" customWidth="1"/>
    <col min="14362" max="14593" width="30.42578125" style="4"/>
    <col min="14594" max="14594" width="34.85546875" style="4" customWidth="1"/>
    <col min="14595" max="14603" width="10.85546875" style="4" customWidth="1"/>
    <col min="14604" max="14615" width="11.7109375" style="4" customWidth="1"/>
    <col min="14616" max="14616" width="30.42578125" style="4"/>
    <col min="14617" max="14617" width="37" style="4" customWidth="1"/>
    <col min="14618" max="14849" width="30.42578125" style="4"/>
    <col min="14850" max="14850" width="34.85546875" style="4" customWidth="1"/>
    <col min="14851" max="14859" width="10.85546875" style="4" customWidth="1"/>
    <col min="14860" max="14871" width="11.7109375" style="4" customWidth="1"/>
    <col min="14872" max="14872" width="30.42578125" style="4"/>
    <col min="14873" max="14873" width="37" style="4" customWidth="1"/>
    <col min="14874" max="15105" width="30.42578125" style="4"/>
    <col min="15106" max="15106" width="34.85546875" style="4" customWidth="1"/>
    <col min="15107" max="15115" width="10.85546875" style="4" customWidth="1"/>
    <col min="15116" max="15127" width="11.7109375" style="4" customWidth="1"/>
    <col min="15128" max="15128" width="30.42578125" style="4"/>
    <col min="15129" max="15129" width="37" style="4" customWidth="1"/>
    <col min="15130" max="15361" width="30.42578125" style="4"/>
    <col min="15362" max="15362" width="34.85546875" style="4" customWidth="1"/>
    <col min="15363" max="15371" width="10.85546875" style="4" customWidth="1"/>
    <col min="15372" max="15383" width="11.7109375" style="4" customWidth="1"/>
    <col min="15384" max="15384" width="30.42578125" style="4"/>
    <col min="15385" max="15385" width="37" style="4" customWidth="1"/>
    <col min="15386" max="15617" width="30.42578125" style="4"/>
    <col min="15618" max="15618" width="34.85546875" style="4" customWidth="1"/>
    <col min="15619" max="15627" width="10.85546875" style="4" customWidth="1"/>
    <col min="15628" max="15639" width="11.7109375" style="4" customWidth="1"/>
    <col min="15640" max="15640" width="30.42578125" style="4"/>
    <col min="15641" max="15641" width="37" style="4" customWidth="1"/>
    <col min="15642" max="15873" width="30.42578125" style="4"/>
    <col min="15874" max="15874" width="34.85546875" style="4" customWidth="1"/>
    <col min="15875" max="15883" width="10.85546875" style="4" customWidth="1"/>
    <col min="15884" max="15895" width="11.7109375" style="4" customWidth="1"/>
    <col min="15896" max="15896" width="30.42578125" style="4"/>
    <col min="15897" max="15897" width="37" style="4" customWidth="1"/>
    <col min="15898" max="16129" width="30.42578125" style="4"/>
    <col min="16130" max="16130" width="34.85546875" style="4" customWidth="1"/>
    <col min="16131" max="16139" width="10.85546875" style="4" customWidth="1"/>
    <col min="16140" max="16151" width="11.7109375" style="4" customWidth="1"/>
    <col min="16152" max="16152" width="30.42578125" style="4"/>
    <col min="16153" max="16153" width="37" style="4" customWidth="1"/>
    <col min="16154" max="16384" width="30.42578125" style="4"/>
  </cols>
  <sheetData>
    <row r="1" spans="1:49" s="2" customFormat="1" ht="23.25">
      <c r="A1" s="1" t="s">
        <v>44</v>
      </c>
      <c r="AQ1" s="69"/>
      <c r="AR1" s="69"/>
      <c r="AS1" s="69"/>
      <c r="AT1" s="69"/>
      <c r="AU1" s="69"/>
      <c r="AV1" s="69"/>
      <c r="AW1" s="69"/>
    </row>
    <row r="2" spans="1:49" ht="13.5" thickBot="1">
      <c r="AU2" s="103"/>
      <c r="AV2" s="103"/>
      <c r="AW2" s="103"/>
    </row>
    <row r="3" spans="1:49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  <c r="AL3" s="49">
        <v>42037</v>
      </c>
      <c r="AM3" s="49">
        <v>42064</v>
      </c>
      <c r="AN3" s="49">
        <v>42096</v>
      </c>
      <c r="AO3" s="49">
        <v>42127</v>
      </c>
      <c r="AP3" s="49">
        <v>42159</v>
      </c>
      <c r="AQ3" s="49">
        <v>42189</v>
      </c>
      <c r="AR3" s="49">
        <v>42220</v>
      </c>
      <c r="AS3" s="49">
        <v>42252</v>
      </c>
      <c r="AT3" s="49">
        <v>42282</v>
      </c>
      <c r="AU3" s="49">
        <v>42313</v>
      </c>
      <c r="AV3" s="49">
        <v>42343</v>
      </c>
      <c r="AW3" s="49">
        <v>42375</v>
      </c>
    </row>
    <row r="4" spans="1:49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  <c r="AL4" s="8">
        <v>454</v>
      </c>
      <c r="AM4" s="8">
        <v>459</v>
      </c>
      <c r="AN4" s="8">
        <v>461</v>
      </c>
      <c r="AO4" s="8">
        <v>462</v>
      </c>
      <c r="AP4" s="8">
        <v>460</v>
      </c>
      <c r="AQ4" s="8">
        <v>460</v>
      </c>
      <c r="AR4" s="82">
        <v>460</v>
      </c>
      <c r="AS4" s="82">
        <v>461</v>
      </c>
      <c r="AT4" s="89">
        <v>460</v>
      </c>
      <c r="AU4" s="89">
        <v>459</v>
      </c>
      <c r="AV4" s="89">
        <f>'[2]Dec-15'!$W$8</f>
        <v>464</v>
      </c>
      <c r="AW4" s="89">
        <f>'[3]Jan-16'!$U$8</f>
        <v>464</v>
      </c>
    </row>
    <row r="5" spans="1:49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68"/>
      <c r="AR5" s="19"/>
      <c r="AS5" s="19"/>
      <c r="AT5" s="19"/>
      <c r="AU5" s="19"/>
      <c r="AV5" s="19"/>
      <c r="AW5" s="19"/>
    </row>
    <row r="6" spans="1:49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71"/>
      <c r="AR6" s="71"/>
      <c r="AS6" s="71"/>
      <c r="AT6" s="71"/>
      <c r="AU6" s="71"/>
      <c r="AV6" s="71"/>
      <c r="AW6" s="71"/>
    </row>
    <row r="7" spans="1:49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  <c r="AL7" s="13">
        <v>5217581</v>
      </c>
      <c r="AM7" s="13">
        <v>5980306</v>
      </c>
      <c r="AN7" s="13">
        <v>5385116</v>
      </c>
      <c r="AO7" s="13">
        <v>5476327</v>
      </c>
      <c r="AP7" s="13">
        <v>5381144</v>
      </c>
      <c r="AQ7" s="13">
        <v>5583771</v>
      </c>
      <c r="AR7" s="82">
        <v>5722712</v>
      </c>
      <c r="AS7" s="82">
        <v>5278224</v>
      </c>
      <c r="AT7" s="82">
        <v>5641964</v>
      </c>
      <c r="AU7" s="82">
        <v>5639078</v>
      </c>
      <c r="AV7" s="82">
        <f>'[2]Dec-15'!$W$81</f>
        <v>7340347</v>
      </c>
      <c r="AW7" s="82">
        <f>'[3]Jan-16'!$U$81</f>
        <v>5541738</v>
      </c>
    </row>
    <row r="8" spans="1:49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  <c r="AL8" s="16">
        <v>11039</v>
      </c>
      <c r="AM8" s="16">
        <v>12689.204079463199</v>
      </c>
      <c r="AN8" s="16">
        <v>11416</v>
      </c>
      <c r="AO8" s="16">
        <v>11568.88887716</v>
      </c>
      <c r="AP8" s="16">
        <v>11032.510690999999</v>
      </c>
      <c r="AQ8" s="16">
        <v>11767</v>
      </c>
      <c r="AR8" s="82">
        <v>12212</v>
      </c>
      <c r="AS8" s="82">
        <v>10979.015160000001</v>
      </c>
      <c r="AT8" s="82">
        <v>12170</v>
      </c>
      <c r="AU8" s="82">
        <v>12319</v>
      </c>
      <c r="AV8" s="82">
        <f>'[2]Dec-15'!$W$82/1000000</f>
        <v>17686.962684089995</v>
      </c>
      <c r="AW8" s="82">
        <f>'[3]Jan-16'!$U$82/1000000</f>
        <v>12299.68105725</v>
      </c>
    </row>
    <row r="9" spans="1:49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</row>
    <row r="10" spans="1:49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9"/>
      <c r="AS10" s="19"/>
      <c r="AT10" s="19"/>
      <c r="AU10" s="19"/>
      <c r="AV10" s="19"/>
      <c r="AW10" s="19"/>
    </row>
    <row r="11" spans="1:49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  <c r="AL11" s="13">
        <v>266358</v>
      </c>
      <c r="AM11" s="13">
        <v>266642</v>
      </c>
      <c r="AN11" s="13">
        <v>266410</v>
      </c>
      <c r="AO11" s="13">
        <v>268626</v>
      </c>
      <c r="AP11" s="13">
        <v>267241</v>
      </c>
      <c r="AQ11" s="13">
        <v>268192</v>
      </c>
      <c r="AR11" s="82">
        <v>269386</v>
      </c>
      <c r="AS11" s="82">
        <v>268893</v>
      </c>
      <c r="AT11" s="82">
        <v>265119</v>
      </c>
      <c r="AU11" s="82">
        <v>265161</v>
      </c>
      <c r="AV11" s="82">
        <f>'[2]Dec-15'!$W$10</f>
        <v>268819</v>
      </c>
      <c r="AW11" s="82">
        <f>'[3]Jan-16'!$U$10</f>
        <v>265463</v>
      </c>
    </row>
    <row r="12" spans="1:49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  <c r="AL12" s="13">
        <v>1306992</v>
      </c>
      <c r="AM12" s="13">
        <v>1317885</v>
      </c>
      <c r="AN12" s="13">
        <v>1321883</v>
      </c>
      <c r="AO12" s="13">
        <v>1332786</v>
      </c>
      <c r="AP12" s="13">
        <f>1238424+98349</f>
        <v>1336773</v>
      </c>
      <c r="AQ12" s="13">
        <v>1350469</v>
      </c>
      <c r="AR12" s="82">
        <v>1350319</v>
      </c>
      <c r="AS12" s="82">
        <v>1370899</v>
      </c>
      <c r="AT12" s="82">
        <v>1384618</v>
      </c>
      <c r="AU12" s="82">
        <v>1395334</v>
      </c>
      <c r="AV12" s="82">
        <f>'[2]Dec-15'!$W$11+'[2]Dec-15'!$W$12</f>
        <v>1401132</v>
      </c>
      <c r="AW12" s="82">
        <f>'[3]Jan-16'!$U$11+'[3]Jan-16'!$U$12</f>
        <v>1413190</v>
      </c>
    </row>
    <row r="13" spans="1:49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  <c r="AL13" s="13">
        <v>1573350</v>
      </c>
      <c r="AM13" s="13">
        <v>1584527</v>
      </c>
      <c r="AN13" s="13">
        <v>1588293</v>
      </c>
      <c r="AO13" s="13">
        <v>1601412</v>
      </c>
      <c r="AP13" s="13">
        <f>AP11+AP12</f>
        <v>1604014</v>
      </c>
      <c r="AQ13" s="13">
        <f>AQ11+AQ12</f>
        <v>1618661</v>
      </c>
      <c r="AR13" s="82">
        <f>AR11+AR12</f>
        <v>1619705</v>
      </c>
      <c r="AS13" s="82">
        <v>1639792</v>
      </c>
      <c r="AT13" s="82">
        <f>AT11+AT12</f>
        <v>1649737</v>
      </c>
      <c r="AU13" s="82">
        <v>1660495</v>
      </c>
      <c r="AV13" s="82">
        <f>'[2]Dec-15'!$W$9</f>
        <v>1669951</v>
      </c>
      <c r="AW13" s="82">
        <f>'[3]Jan-16'!$U$9</f>
        <v>1678653</v>
      </c>
    </row>
    <row r="14" spans="1:49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9"/>
      <c r="AS14" s="19"/>
      <c r="AT14" s="19"/>
      <c r="AU14" s="19"/>
      <c r="AV14" s="19"/>
      <c r="AW14" s="19"/>
    </row>
    <row r="15" spans="1:49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19"/>
      <c r="AS15" s="19"/>
      <c r="AT15" s="19"/>
      <c r="AU15" s="19"/>
      <c r="AV15" s="19"/>
      <c r="AW15" s="19"/>
    </row>
    <row r="16" spans="1:49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  <c r="AL16" s="63">
        <v>2604.3139999999999</v>
      </c>
      <c r="AM16" s="63">
        <v>2217.2256069599998</v>
      </c>
      <c r="AN16" s="63">
        <v>2234.4</v>
      </c>
      <c r="AO16" s="63">
        <v>2571.6</v>
      </c>
      <c r="AP16" s="63">
        <v>2239.1999999999998</v>
      </c>
      <c r="AQ16" s="19">
        <v>2221.5</v>
      </c>
      <c r="AR16" s="19">
        <v>2595.4</v>
      </c>
      <c r="AS16" s="19">
        <v>2286.6660000000002</v>
      </c>
      <c r="AT16" s="19">
        <v>2282.6999999999998</v>
      </c>
      <c r="AU16" s="19">
        <v>2340.1999999999998</v>
      </c>
      <c r="AV16" s="19">
        <f>'[2]Dec-15'!$W$85/1000000</f>
        <v>2392.2612589599999</v>
      </c>
      <c r="AW16" s="19">
        <f>'[3]Jan-16'!$U$85/1000000</f>
        <v>2750.5519697300001</v>
      </c>
    </row>
    <row r="17" spans="1:49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67"/>
      <c r="AQ17" s="8"/>
      <c r="AR17" s="19"/>
      <c r="AS17" s="19"/>
      <c r="AT17" s="19"/>
      <c r="AU17" s="19"/>
      <c r="AV17" s="19"/>
      <c r="AW17" s="19"/>
    </row>
    <row r="18" spans="1:49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67"/>
      <c r="AQ18" s="8"/>
      <c r="AR18" s="19"/>
      <c r="AS18" s="19"/>
      <c r="AT18" s="19"/>
      <c r="AU18" s="19"/>
      <c r="AV18" s="19"/>
      <c r="AW18" s="19"/>
    </row>
    <row r="19" spans="1:49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  <c r="AL19" s="21">
        <v>2347.9804989999998</v>
      </c>
      <c r="AM19" s="21">
        <v>1956.1879021956202</v>
      </c>
      <c r="AN19" s="21">
        <v>2032.6</v>
      </c>
      <c r="AO19" s="21">
        <v>2286.6</v>
      </c>
      <c r="AP19" s="65">
        <v>2030.9124650000001</v>
      </c>
      <c r="AQ19" s="21">
        <v>2014</v>
      </c>
      <c r="AR19" s="21">
        <v>2375.4</v>
      </c>
      <c r="AS19" s="21">
        <v>2079.1999999999998</v>
      </c>
      <c r="AT19" s="21">
        <v>2093.4</v>
      </c>
      <c r="AU19" s="21">
        <v>2130.4</v>
      </c>
      <c r="AV19" s="21">
        <f>'[2]Dec-15'!$W$86/1000000</f>
        <v>2180.4343491199998</v>
      </c>
      <c r="AW19" s="21">
        <f>'[3]Jan-16'!$U$86/1000000</f>
        <v>2464.6599109100002</v>
      </c>
    </row>
    <row r="20" spans="1:49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68"/>
      <c r="AS20" s="68"/>
      <c r="AT20" s="68"/>
      <c r="AU20" s="68"/>
      <c r="AV20" s="68"/>
      <c r="AW20" s="68"/>
    </row>
    <row r="21" spans="1:49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  <c r="AL21" s="24"/>
      <c r="AM21" s="24">
        <v>198.345</v>
      </c>
      <c r="AN21" s="24"/>
      <c r="AO21" s="24"/>
      <c r="AP21" s="24">
        <v>198.8</v>
      </c>
      <c r="AQ21" s="24"/>
      <c r="AR21" s="76"/>
      <c r="AS21" s="24">
        <v>175.7</v>
      </c>
      <c r="AT21" s="76"/>
      <c r="AU21" s="76"/>
      <c r="AV21" s="24">
        <f>'[4]in Mtius'!$CQ$30+'[4]in Mtius'!$CQ$33</f>
        <v>202.73486250069999</v>
      </c>
      <c r="AW21" s="76"/>
    </row>
    <row r="22" spans="1:49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77"/>
      <c r="AS22" s="77"/>
      <c r="AT22" s="77"/>
      <c r="AU22" s="77"/>
      <c r="AV22" s="77"/>
      <c r="AW22" s="77"/>
    </row>
    <row r="23" spans="1:49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AQ23" s="4"/>
    </row>
    <row r="24" spans="1:49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AQ24" s="4"/>
    </row>
    <row r="25" spans="1:49" ht="15">
      <c r="A25" s="27" t="s">
        <v>18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AQ25" s="4"/>
    </row>
    <row r="26" spans="1:49" ht="15">
      <c r="A26" s="28" t="s">
        <v>19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AQ26" s="4"/>
    </row>
    <row r="27" spans="1:49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AQ27" s="4"/>
    </row>
    <row r="28" spans="1:49" s="31" customFormat="1" ht="18.75">
      <c r="A28" s="29" t="s">
        <v>45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72"/>
      <c r="AR28" s="78"/>
      <c r="AS28" s="78"/>
      <c r="AT28" s="78"/>
      <c r="AU28" s="78"/>
      <c r="AV28" s="78"/>
      <c r="AW28" s="78"/>
    </row>
    <row r="29" spans="1:49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72"/>
      <c r="AR29" s="78"/>
      <c r="AS29" s="78"/>
      <c r="AT29" s="78"/>
      <c r="AU29" s="78"/>
      <c r="AV29" s="78"/>
      <c r="AW29" s="78"/>
    </row>
    <row r="30" spans="1:49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:AL30" si="7">AK3</f>
        <v>42012</v>
      </c>
      <c r="AL30" s="58">
        <f t="shared" si="7"/>
        <v>42037</v>
      </c>
      <c r="AM30" s="58">
        <v>42064</v>
      </c>
      <c r="AN30" s="58">
        <v>42096</v>
      </c>
      <c r="AO30" s="58">
        <f t="shared" ref="AO30:AT30" si="8">AO3</f>
        <v>42127</v>
      </c>
      <c r="AP30" s="58">
        <f t="shared" si="8"/>
        <v>42159</v>
      </c>
      <c r="AQ30" s="58">
        <f t="shared" si="8"/>
        <v>42189</v>
      </c>
      <c r="AR30" s="58">
        <f t="shared" si="8"/>
        <v>42220</v>
      </c>
      <c r="AS30" s="58">
        <f t="shared" si="8"/>
        <v>42252</v>
      </c>
      <c r="AT30" s="58">
        <f t="shared" si="8"/>
        <v>42282</v>
      </c>
      <c r="AU30" s="49">
        <v>42313</v>
      </c>
      <c r="AV30" s="49">
        <v>42343</v>
      </c>
      <c r="AW30" s="49">
        <v>42375</v>
      </c>
    </row>
    <row r="31" spans="1:49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79"/>
      <c r="AS31" s="79"/>
      <c r="AT31" s="79"/>
      <c r="AU31" s="79"/>
      <c r="AV31" s="79"/>
      <c r="AW31" s="79"/>
    </row>
    <row r="32" spans="1:49" s="35" customFormat="1" ht="21" customHeight="1">
      <c r="A32" s="61" t="s">
        <v>14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  <c r="AL32" s="38">
        <v>294619</v>
      </c>
      <c r="AM32" s="38">
        <v>299638</v>
      </c>
      <c r="AN32" s="38">
        <v>217817</v>
      </c>
      <c r="AO32" s="38">
        <v>300581</v>
      </c>
      <c r="AP32" s="38">
        <v>278541</v>
      </c>
      <c r="AQ32" s="73">
        <v>313550</v>
      </c>
      <c r="AR32" s="73">
        <v>316850</v>
      </c>
      <c r="AS32" s="73">
        <v>321076</v>
      </c>
      <c r="AT32" s="73">
        <v>327319</v>
      </c>
      <c r="AU32" s="73">
        <v>329258</v>
      </c>
      <c r="AV32" s="73">
        <f>'[2]Dec-15'!$W$48</f>
        <v>332711</v>
      </c>
      <c r="AW32" s="73">
        <f>'[3]Jan-16'!$U$48</f>
        <v>336839</v>
      </c>
    </row>
    <row r="33" spans="1:49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74"/>
      <c r="AR33" s="80"/>
      <c r="AS33" s="80"/>
      <c r="AT33" s="80"/>
      <c r="AU33" s="80"/>
      <c r="AV33" s="80"/>
      <c r="AW33" s="80"/>
    </row>
    <row r="34" spans="1:49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75"/>
      <c r="AR34" s="81"/>
      <c r="AS34" s="81"/>
      <c r="AT34" s="81"/>
      <c r="AU34" s="81"/>
      <c r="AV34" s="81"/>
      <c r="AW34" s="81"/>
    </row>
    <row r="35" spans="1:49" s="35" customFormat="1" ht="15.75">
      <c r="A35" s="61" t="s">
        <v>15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  <c r="AL35" s="42">
        <v>482473</v>
      </c>
      <c r="AM35" s="42">
        <v>540918</v>
      </c>
      <c r="AN35" s="42">
        <v>534150</v>
      </c>
      <c r="AO35" s="42">
        <v>545998</v>
      </c>
      <c r="AP35" s="42">
        <v>533719</v>
      </c>
      <c r="AQ35" s="85">
        <v>559970</v>
      </c>
      <c r="AR35" s="83">
        <v>538596</v>
      </c>
      <c r="AS35" s="83">
        <v>542153</v>
      </c>
      <c r="AT35" s="83">
        <v>605573</v>
      </c>
      <c r="AU35" s="83">
        <v>513673</v>
      </c>
      <c r="AV35" s="83">
        <f>'[2]Dec-15'!$W$49</f>
        <v>752770</v>
      </c>
      <c r="AW35" s="83">
        <f>'[3]Jan-16'!$U$49</f>
        <v>566194</v>
      </c>
    </row>
    <row r="36" spans="1:49" s="35" customFormat="1" ht="15.75">
      <c r="A36" s="61" t="s">
        <v>43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  <c r="AL36" s="38">
        <v>213554.44691599999</v>
      </c>
      <c r="AM36" s="38">
        <f>254231630497.023/1000000</f>
        <v>254231.630497023</v>
      </c>
      <c r="AN36" s="38">
        <v>212520</v>
      </c>
      <c r="AO36" s="38">
        <v>170706.24584941001</v>
      </c>
      <c r="AP36" s="38">
        <v>267765.77055000002</v>
      </c>
      <c r="AQ36" s="86">
        <v>229795</v>
      </c>
      <c r="AR36" s="88">
        <v>208017</v>
      </c>
      <c r="AS36" s="88">
        <v>214494.343333</v>
      </c>
      <c r="AT36" s="88">
        <v>190866</v>
      </c>
      <c r="AU36" s="88">
        <v>203633</v>
      </c>
      <c r="AV36" s="88">
        <f>'[2]Dec-15'!$W$52/1000000</f>
        <v>351154.71471042</v>
      </c>
      <c r="AW36" s="88">
        <f>'[3]Jan-16'!$U$52/1000000</f>
        <v>181541.17812525001</v>
      </c>
    </row>
    <row r="37" spans="1:49" s="35" customFormat="1" ht="16.5" thickBot="1">
      <c r="A37" s="62" t="s">
        <v>16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  <c r="AL37" s="44">
        <v>195294.72709080801</v>
      </c>
      <c r="AM37" s="44">
        <v>214940</v>
      </c>
      <c r="AN37" s="44">
        <v>214335</v>
      </c>
      <c r="AO37" s="44">
        <v>205609</v>
      </c>
      <c r="AP37" s="66">
        <v>215968.851</v>
      </c>
      <c r="AQ37" s="87">
        <v>217944</v>
      </c>
      <c r="AR37" s="84">
        <v>216703</v>
      </c>
      <c r="AS37" s="84">
        <v>216457.7</v>
      </c>
      <c r="AT37" s="84">
        <v>213899</v>
      </c>
      <c r="AU37" s="84">
        <v>212965</v>
      </c>
      <c r="AV37" s="84">
        <f>[2]working!$AW$32/1000000</f>
        <v>224481.08805775986</v>
      </c>
      <c r="AW37" s="84">
        <f>[3]working!$AX$32/1000000</f>
        <v>181541.17812525001</v>
      </c>
    </row>
    <row r="38" spans="1:49" ht="15">
      <c r="A38" s="64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49" ht="15">
      <c r="A39" s="28" t="s">
        <v>17</v>
      </c>
    </row>
    <row r="40" spans="1:49" ht="15">
      <c r="A40" s="28" t="s">
        <v>19</v>
      </c>
    </row>
  </sheetData>
  <printOptions horizontalCentered="1"/>
  <pageMargins left="0.5" right="0.5" top="0" bottom="0.511811023622047" header="0" footer="7.8740157480315001E-2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"/>
  <sheetViews>
    <sheetView topLeftCell="E1" workbookViewId="0">
      <selection activeCell="H20" sqref="H20"/>
    </sheetView>
  </sheetViews>
  <sheetFormatPr defaultRowHeight="15"/>
  <cols>
    <col min="1" max="1" width="7" bestFit="1" customWidth="1"/>
    <col min="2" max="2" width="13.5703125" customWidth="1"/>
    <col min="3" max="3" width="7" bestFit="1" customWidth="1"/>
    <col min="4" max="4" width="8" bestFit="1" customWidth="1"/>
    <col min="5" max="5" width="9" bestFit="1" customWidth="1"/>
    <col min="6" max="8" width="8" bestFit="1" customWidth="1"/>
    <col min="9" max="9" width="5.5703125" bestFit="1" customWidth="1"/>
    <col min="10" max="10" width="7" bestFit="1" customWidth="1"/>
    <col min="11" max="11" width="6.28515625" bestFit="1" customWidth="1"/>
    <col min="12" max="12" width="9" bestFit="1" customWidth="1"/>
    <col min="13" max="13" width="7" bestFit="1" customWidth="1"/>
    <col min="14" max="14" width="10.5703125" bestFit="1" customWidth="1"/>
    <col min="15" max="15" width="9" bestFit="1" customWidth="1"/>
    <col min="16" max="16" width="11.5703125" bestFit="1" customWidth="1"/>
    <col min="17" max="17" width="8" bestFit="1" customWidth="1"/>
    <col min="18" max="18" width="10.5703125" bestFit="1" customWidth="1"/>
    <col min="19" max="19" width="5.7109375" bestFit="1" customWidth="1"/>
    <col min="20" max="20" width="5.5703125" bestFit="1" customWidth="1"/>
    <col min="21" max="21" width="6.140625" bestFit="1" customWidth="1"/>
    <col min="22" max="22" width="11.5703125" bestFit="1" customWidth="1"/>
    <col min="23" max="23" width="10.5703125" bestFit="1" customWidth="1"/>
    <col min="24" max="24" width="11.5703125" bestFit="1" customWidth="1"/>
  </cols>
  <sheetData>
    <row r="1" spans="1:27">
      <c r="A1" s="90"/>
      <c r="B1" s="90"/>
      <c r="C1" s="91" t="s">
        <v>20</v>
      </c>
      <c r="D1" s="91" t="s">
        <v>21</v>
      </c>
      <c r="E1" s="91" t="s">
        <v>22</v>
      </c>
      <c r="F1" s="91" t="s">
        <v>23</v>
      </c>
      <c r="G1" s="91" t="s">
        <v>24</v>
      </c>
      <c r="H1" s="91" t="s">
        <v>25</v>
      </c>
      <c r="I1" s="91" t="s">
        <v>26</v>
      </c>
      <c r="J1" s="91" t="s">
        <v>27</v>
      </c>
      <c r="K1" s="91" t="s">
        <v>28</v>
      </c>
      <c r="L1" s="91" t="s">
        <v>29</v>
      </c>
      <c r="M1" s="91" t="s">
        <v>30</v>
      </c>
      <c r="N1" s="91" t="s">
        <v>31</v>
      </c>
      <c r="O1" s="91" t="s">
        <v>32</v>
      </c>
      <c r="P1" s="91" t="s">
        <v>33</v>
      </c>
      <c r="Q1" s="91" t="s">
        <v>34</v>
      </c>
      <c r="R1" s="91" t="s">
        <v>35</v>
      </c>
      <c r="S1" s="91" t="s">
        <v>36</v>
      </c>
      <c r="T1" s="91" t="s">
        <v>37</v>
      </c>
      <c r="U1" s="91" t="s">
        <v>38</v>
      </c>
      <c r="V1" s="92" t="s">
        <v>39</v>
      </c>
      <c r="Y1" s="93"/>
      <c r="Z1" s="93"/>
      <c r="AA1" s="94"/>
    </row>
    <row r="2" spans="1:27" ht="51" customHeight="1">
      <c r="A2" s="95">
        <v>42278</v>
      </c>
      <c r="B2" s="98" t="s">
        <v>40</v>
      </c>
      <c r="C2" s="96">
        <v>2853</v>
      </c>
      <c r="D2" s="96">
        <v>20904</v>
      </c>
      <c r="E2" s="96">
        <v>306115</v>
      </c>
      <c r="F2" s="96">
        <v>47771</v>
      </c>
      <c r="G2" s="96">
        <v>11706</v>
      </c>
      <c r="H2" s="96">
        <v>81179</v>
      </c>
      <c r="I2" s="96">
        <v>0</v>
      </c>
      <c r="J2" s="96">
        <v>3301</v>
      </c>
      <c r="K2" s="96">
        <v>0</v>
      </c>
      <c r="L2" s="96">
        <v>185264</v>
      </c>
      <c r="M2" s="96">
        <v>2226</v>
      </c>
      <c r="N2" s="96">
        <v>3343028</v>
      </c>
      <c r="O2" s="96">
        <v>119235</v>
      </c>
      <c r="P2" s="96">
        <v>15052213</v>
      </c>
      <c r="Q2" s="96">
        <v>48168</v>
      </c>
      <c r="R2" s="96">
        <v>1431792</v>
      </c>
      <c r="S2" s="96">
        <v>0</v>
      </c>
      <c r="T2" s="96">
        <v>430</v>
      </c>
      <c r="U2" s="96">
        <v>3</v>
      </c>
      <c r="V2" s="102">
        <v>20656188</v>
      </c>
      <c r="X2" s="97">
        <f>SUM(C2:U2)</f>
        <v>20656188</v>
      </c>
    </row>
    <row r="4" spans="1:27" s="99" customFormat="1">
      <c r="C4" s="99" t="s">
        <v>20</v>
      </c>
      <c r="D4" s="99" t="s">
        <v>21</v>
      </c>
      <c r="E4" s="99" t="s">
        <v>22</v>
      </c>
      <c r="F4" s="99" t="s">
        <v>23</v>
      </c>
      <c r="G4" s="99" t="s">
        <v>24</v>
      </c>
      <c r="H4" s="99" t="s">
        <v>25</v>
      </c>
      <c r="I4" s="99" t="s">
        <v>26</v>
      </c>
      <c r="J4" s="99" t="s">
        <v>27</v>
      </c>
      <c r="K4" s="99" t="s">
        <v>28</v>
      </c>
      <c r="L4" s="99" t="s">
        <v>29</v>
      </c>
      <c r="M4" s="99" t="s">
        <v>30</v>
      </c>
      <c r="N4" s="99" t="s">
        <v>31</v>
      </c>
      <c r="O4" s="99" t="s">
        <v>32</v>
      </c>
      <c r="P4" s="99" t="s">
        <v>33</v>
      </c>
      <c r="Q4" s="99" t="s">
        <v>34</v>
      </c>
      <c r="R4" s="99" t="s">
        <v>35</v>
      </c>
      <c r="S4" s="99" t="s">
        <v>36</v>
      </c>
      <c r="T4" s="99" t="s">
        <v>37</v>
      </c>
      <c r="U4" s="99" t="s">
        <v>38</v>
      </c>
      <c r="V4" s="99" t="s">
        <v>41</v>
      </c>
      <c r="W4" s="99" t="s">
        <v>39</v>
      </c>
    </row>
    <row r="5" spans="1:27" ht="48" customHeight="1">
      <c r="A5" s="95">
        <v>42248</v>
      </c>
      <c r="B5" s="98" t="s">
        <v>40</v>
      </c>
      <c r="C5" s="96">
        <v>2560</v>
      </c>
      <c r="D5" s="96">
        <v>20072</v>
      </c>
      <c r="E5" s="96">
        <v>280970</v>
      </c>
      <c r="F5" s="96">
        <v>40354</v>
      </c>
      <c r="G5" s="96">
        <v>11351</v>
      </c>
      <c r="H5" s="96">
        <v>75540</v>
      </c>
      <c r="I5" s="96">
        <v>0</v>
      </c>
      <c r="J5" s="96">
        <v>3340</v>
      </c>
      <c r="K5" s="96">
        <v>0</v>
      </c>
      <c r="L5" s="96">
        <v>177886</v>
      </c>
      <c r="M5" s="96">
        <v>2334</v>
      </c>
      <c r="N5" s="96">
        <v>3151072</v>
      </c>
      <c r="O5" s="96">
        <v>111150</v>
      </c>
      <c r="P5" s="96">
        <v>27994</v>
      </c>
      <c r="Q5" s="96">
        <v>44794</v>
      </c>
      <c r="R5" s="96">
        <v>1328275</v>
      </c>
      <c r="S5" s="96">
        <v>0</v>
      </c>
      <c r="T5" s="96">
        <v>526</v>
      </c>
      <c r="U5" s="96">
        <v>6</v>
      </c>
      <c r="V5" s="96">
        <v>0</v>
      </c>
      <c r="W5" s="102">
        <v>5278224</v>
      </c>
      <c r="X5" s="97">
        <f>SUM(C5:V5)</f>
        <v>5278224</v>
      </c>
    </row>
    <row r="7" spans="1:27" s="99" customFormat="1">
      <c r="B7" s="99" t="s">
        <v>42</v>
      </c>
      <c r="C7" s="100">
        <f>C2-C5</f>
        <v>293</v>
      </c>
      <c r="D7" s="100">
        <f t="shared" ref="D7:U7" si="0">D2-D5</f>
        <v>832</v>
      </c>
      <c r="E7" s="100">
        <f t="shared" si="0"/>
        <v>25145</v>
      </c>
      <c r="F7" s="100">
        <f t="shared" si="0"/>
        <v>7417</v>
      </c>
      <c r="G7" s="100">
        <f t="shared" si="0"/>
        <v>355</v>
      </c>
      <c r="H7" s="100">
        <f t="shared" si="0"/>
        <v>5639</v>
      </c>
      <c r="I7" s="100">
        <f t="shared" si="0"/>
        <v>0</v>
      </c>
      <c r="J7" s="100">
        <f t="shared" si="0"/>
        <v>-39</v>
      </c>
      <c r="K7" s="100">
        <f t="shared" si="0"/>
        <v>0</v>
      </c>
      <c r="L7" s="100">
        <f t="shared" si="0"/>
        <v>7378</v>
      </c>
      <c r="M7" s="100">
        <f t="shared" si="0"/>
        <v>-108</v>
      </c>
      <c r="N7" s="100">
        <f t="shared" si="0"/>
        <v>191956</v>
      </c>
      <c r="O7" s="100">
        <f t="shared" si="0"/>
        <v>8085</v>
      </c>
      <c r="P7" s="101">
        <f t="shared" si="0"/>
        <v>15024219</v>
      </c>
      <c r="Q7" s="100">
        <f t="shared" si="0"/>
        <v>3374</v>
      </c>
      <c r="R7" s="100">
        <f t="shared" si="0"/>
        <v>103517</v>
      </c>
      <c r="S7" s="100">
        <f t="shared" si="0"/>
        <v>0</v>
      </c>
      <c r="T7" s="100">
        <f t="shared" si="0"/>
        <v>-96</v>
      </c>
      <c r="U7" s="100">
        <f t="shared" si="0"/>
        <v>-3</v>
      </c>
      <c r="X7" s="100">
        <f>X2-X5</f>
        <v>15377964</v>
      </c>
    </row>
  </sheetData>
  <printOptions gridLines="1"/>
  <pageMargins left="0" right="0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52a-b</vt:lpstr>
      <vt:lpstr>Sheet1</vt:lpstr>
      <vt:lpstr>'52a-b'!Print_Area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Mahima Bhurtha</cp:lastModifiedBy>
  <cp:lastPrinted>2016-03-04T07:41:22Z</cp:lastPrinted>
  <dcterms:created xsi:type="dcterms:W3CDTF">2014-06-02T09:52:41Z</dcterms:created>
  <dcterms:modified xsi:type="dcterms:W3CDTF">2016-03-09T12:19:26Z</dcterms:modified>
</cp:coreProperties>
</file>