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externalReferences>
    <externalReference r:id="rId2"/>
  </externalReferences>
  <definedNames>
    <definedName name="_xlnm.Print_Area" localSheetId="0">'14'!$A$1:$X$26</definedName>
  </definedNames>
  <calcPr calcId="145621" iterate="1" iterateDelta="1"/>
</workbook>
</file>

<file path=xl/calcChain.xml><?xml version="1.0" encoding="utf-8"?>
<calcChain xmlns="http://schemas.openxmlformats.org/spreadsheetml/2006/main">
  <c r="N23" i="1" l="1"/>
  <c r="M23" i="1"/>
  <c r="X22" i="1"/>
  <c r="AA22" i="1" s="1"/>
  <c r="AA21" i="1"/>
  <c r="X21" i="1"/>
  <c r="X20" i="1"/>
  <c r="AA20" i="1" s="1"/>
  <c r="X19" i="1"/>
  <c r="AA19" i="1" s="1"/>
  <c r="X18" i="1"/>
  <c r="AA18" i="1" s="1"/>
  <c r="AA17" i="1"/>
  <c r="X17" i="1"/>
  <c r="X16" i="1"/>
  <c r="AA16" i="1" s="1"/>
  <c r="X15" i="1"/>
  <c r="X23" i="1" s="1"/>
  <c r="N11" i="1"/>
  <c r="M11" i="1"/>
  <c r="X10" i="1"/>
  <c r="AA10" i="1" s="1"/>
  <c r="AA9" i="1"/>
  <c r="X9" i="1"/>
  <c r="X8" i="1"/>
  <c r="X11" i="1" s="1"/>
  <c r="X7" i="1"/>
  <c r="AA7" i="1" s="1"/>
  <c r="X6" i="1"/>
  <c r="AA6" i="1" s="1"/>
  <c r="AA5" i="1"/>
  <c r="X5" i="1"/>
  <c r="AB23" i="1" l="1"/>
  <c r="AA23" i="1"/>
  <c r="AA11" i="1"/>
  <c r="AB11" i="1"/>
  <c r="AA8" i="1"/>
  <c r="AA15" i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<sst xmlns="http://schemas.openxmlformats.org/spreadsheetml/2006/main" count="25" uniqueCount="24">
  <si>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Jan  2013 - Dec  2013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</si>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</sst>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2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NON-BANKS/Cons-Balance%20Sheet-BOMwebsite%20and%20Bulletin/Table/Table%20%2014%20-%20up%20to%20Jun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3"/>
      <sheetName val="Nov 13"/>
      <sheetName val="Oct 13"/>
      <sheetName val="Sep 13"/>
      <sheetName val="Aug 13"/>
      <sheetName val="July 13"/>
      <sheetName val="June 13"/>
      <sheetName val="May 13"/>
      <sheetName val="Apr 13"/>
      <sheetName val="Mar 13"/>
      <sheetName val="14"/>
    </sheetNames>
    <sheetDataSet>
      <sheetData sheetId="0">
        <row r="11">
          <cell r="L11">
            <v>1325000000.04</v>
          </cell>
        </row>
        <row r="16">
          <cell r="L16">
            <v>752854579.30648756</v>
          </cell>
        </row>
        <row r="25">
          <cell r="L25">
            <v>25000000</v>
          </cell>
        </row>
        <row r="29">
          <cell r="L29">
            <v>0</v>
          </cell>
        </row>
        <row r="31">
          <cell r="L31">
            <v>161612595.44999999</v>
          </cell>
        </row>
        <row r="33">
          <cell r="L33">
            <v>0</v>
          </cell>
        </row>
        <row r="35">
          <cell r="L35">
            <v>12495064819.719997</v>
          </cell>
        </row>
        <row r="37">
          <cell r="L37">
            <v>2396966801.4700003</v>
          </cell>
        </row>
        <row r="42">
          <cell r="L42">
            <v>2351028252.287024</v>
          </cell>
        </row>
        <row r="43">
          <cell r="L43">
            <v>132311357.86501282</v>
          </cell>
        </row>
        <row r="54">
          <cell r="L54">
            <v>178264</v>
          </cell>
        </row>
        <row r="56">
          <cell r="L56">
            <v>8700</v>
          </cell>
        </row>
        <row r="58">
          <cell r="L58">
            <v>3068456808.1327038</v>
          </cell>
        </row>
        <row r="60">
          <cell r="L60">
            <v>0</v>
          </cell>
        </row>
        <row r="63">
          <cell r="L63">
            <v>0</v>
          </cell>
        </row>
        <row r="64">
          <cell r="L64">
            <v>247403000</v>
          </cell>
        </row>
        <row r="67">
          <cell r="L67">
            <v>9146039682.1338081</v>
          </cell>
        </row>
        <row r="68">
          <cell r="L68">
            <v>939575672.93000031</v>
          </cell>
        </row>
        <row r="69">
          <cell r="L69">
            <v>1061988000</v>
          </cell>
        </row>
        <row r="74">
          <cell r="L74">
            <v>1595207493.71</v>
          </cell>
        </row>
        <row r="78">
          <cell r="L78">
            <v>3448669550.4000006</v>
          </cell>
        </row>
        <row r="79">
          <cell r="L7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zoomScaleNormal="100" workbookViewId="0">
      <pane xSplit="1" ySplit="4" topLeftCell="M5" activePane="bottomRight" state="frozen"/>
      <selection pane="topRight" activeCell="B1" sqref="B1"/>
      <selection pane="bottomLeft" activeCell="A4" sqref="A4"/>
      <selection pane="bottomRight" activeCell="V28" sqref="V28"/>
    </sheetView>
  </sheetViews>
  <sheetFormatPr defaultRowHeight="12.75" x14ac:dyDescent="0.2"/>
  <cols>
    <col min="1" max="1" width="48.85546875" style="2" customWidth="1"/>
    <col min="2" max="12" width="13.28515625" style="2" hidden="1" customWidth="1"/>
    <col min="13" max="24" width="13.28515625" style="2" customWidth="1"/>
    <col min="25" max="16384" width="9.140625" style="2"/>
  </cols>
  <sheetData>
    <row r="1" spans="1:28" ht="15.75" x14ac:dyDescent="0.25">
      <c r="A1" s="1" t="s">
        <v>0</v>
      </c>
    </row>
    <row r="2" spans="1:28" ht="15.75" x14ac:dyDescent="0.25">
      <c r="A2" s="1"/>
    </row>
    <row r="3" spans="1:28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 t="s">
        <v>1</v>
      </c>
    </row>
    <row r="4" spans="1:28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</row>
    <row r="5" spans="1:28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f>('[1]Dec 13'!L54+'[1]Dec 13'!L56+'[1]Dec 13'!L58+'[1]Dec 13'!L60+'[1]Dec 13'!L63+'[1]Dec 13'!L64)/1000000</f>
        <v>3316.0467721327036</v>
      </c>
      <c r="AA5" s="8">
        <f>X5-L5</f>
        <v>-29.08909147830218</v>
      </c>
    </row>
    <row r="6" spans="1:28" ht="15.95" customHeight="1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f>'[1]Dec 13'!L67/1000000</f>
        <v>9146.039682133809</v>
      </c>
      <c r="AA6" s="8">
        <f t="shared" ref="AA6:AA11" si="0">X6-L6</f>
        <v>1053.0122771655379</v>
      </c>
    </row>
    <row r="7" spans="1:28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f>'[1]Dec 13'!L69/1000000</f>
        <v>1061.9880000000001</v>
      </c>
      <c r="AA7" s="8">
        <f t="shared" si="0"/>
        <v>-150.6389999999999</v>
      </c>
    </row>
    <row r="8" spans="1:28" ht="15.95" customHeight="1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f>'[1]Dec 13'!L68/1000000</f>
        <v>939.57567293000034</v>
      </c>
      <c r="AA8" s="8">
        <f t="shared" si="0"/>
        <v>-161.83609829999909</v>
      </c>
    </row>
    <row r="9" spans="1:28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f>'[1]Dec 13'!L74/1000000</f>
        <v>1595.2074937100001</v>
      </c>
      <c r="AA9" s="8">
        <f t="shared" si="0"/>
        <v>1.1350886699999592</v>
      </c>
    </row>
    <row r="10" spans="1:28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f>('[1]Dec 13'!L78-'[1]Dec 13'!L79)/1000000</f>
        <v>3448.6695504000004</v>
      </c>
      <c r="AA10" s="8">
        <f t="shared" si="0"/>
        <v>449.21638075000146</v>
      </c>
    </row>
    <row r="11" spans="1:28" ht="15.95" customHeight="1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f>X5+X6+X7+X8+X9+X10</f>
        <v>19507.527171306516</v>
      </c>
      <c r="AA11" s="8">
        <f t="shared" si="0"/>
        <v>1161.7995568072402</v>
      </c>
      <c r="AB11" s="13">
        <f>X11-L11</f>
        <v>1161.7995568072402</v>
      </c>
    </row>
    <row r="12" spans="1:28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8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 t="s">
        <v>1</v>
      </c>
    </row>
    <row r="14" spans="1:28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</row>
    <row r="15" spans="1:28" ht="15.95" customHeight="1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W15" s="19">
        <v>1325.00000004</v>
      </c>
      <c r="X15" s="19">
        <f>'[1]Dec 13'!L11/1000000</f>
        <v>1325.00000004</v>
      </c>
      <c r="AA15" s="8">
        <f>X15-L15</f>
        <v>0</v>
      </c>
    </row>
    <row r="16" spans="1:28" ht="15.95" customHeight="1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W16" s="19">
        <v>782.85444522441719</v>
      </c>
      <c r="X16" s="19">
        <f>'[1]Dec 13'!L16/1000000</f>
        <v>752.85457930648761</v>
      </c>
      <c r="AA16" s="8">
        <f t="shared" ref="AA16:AA23" si="1">X16-L16</f>
        <v>58.638512012486558</v>
      </c>
    </row>
    <row r="17" spans="1:28" ht="15.95" customHeight="1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f>'[1]Dec 13'!L29/1000000</f>
        <v>0</v>
      </c>
      <c r="AA17" s="8">
        <f t="shared" si="1"/>
        <v>0</v>
      </c>
    </row>
    <row r="18" spans="1:28" ht="15.95" customHeight="1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W18" s="19">
        <v>110.35300234900004</v>
      </c>
      <c r="X18" s="19">
        <f>('[1]Dec 13'!L43-'[1]Dec 13'!L79)/1000000</f>
        <v>132.31135786501284</v>
      </c>
      <c r="AA18" s="8">
        <f t="shared" si="1"/>
        <v>3.2495469925963505</v>
      </c>
    </row>
    <row r="19" spans="1:28" ht="15.95" customHeight="1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W19" s="19">
        <v>12847.820847959993</v>
      </c>
      <c r="X19" s="19">
        <f>('[1]Dec 13'!L31+'[1]Dec 13'!L35+'[1]Dec 13'!L25)/1000000</f>
        <v>12681.677415169997</v>
      </c>
      <c r="AA19" s="8">
        <f t="shared" si="1"/>
        <v>199.99500595000427</v>
      </c>
    </row>
    <row r="20" spans="1:28" s="22" customFormat="1" ht="15.95" customHeight="1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W20" s="21">
        <v>12678.074341059993</v>
      </c>
      <c r="X20" s="21">
        <f>'[1]Dec 13'!L35/1000000</f>
        <v>12495.064819719997</v>
      </c>
      <c r="AA20" s="8">
        <f t="shared" si="1"/>
        <v>124.1691572100026</v>
      </c>
    </row>
    <row r="21" spans="1:28" ht="15.95" customHeight="1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W21" s="19">
        <v>2192.7014391800003</v>
      </c>
      <c r="X21" s="19">
        <f>'[1]Dec 13'!L37/1000000</f>
        <v>2396.9668014700001</v>
      </c>
      <c r="AA21" s="8">
        <f t="shared" si="1"/>
        <v>626.90539887999989</v>
      </c>
    </row>
    <row r="22" spans="1:28" ht="15.95" customHeight="1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W22" s="19">
        <v>1926.9139964014933</v>
      </c>
      <c r="X22" s="19">
        <f>('[1]Dec 13'!L42-'[1]Dec 13'!L43+'[1]Dec 13'!L33)/1000000</f>
        <v>2218.7168944220116</v>
      </c>
      <c r="AA22" s="8">
        <f t="shared" si="1"/>
        <v>273.01097030420897</v>
      </c>
    </row>
    <row r="23" spans="1:28" ht="15.95" customHeight="1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W23" s="25">
        <v>19185.643731154905</v>
      </c>
      <c r="X23" s="25">
        <f>X15+X16+X17+X18+X19+X21+X22</f>
        <v>19507.527048273507</v>
      </c>
      <c r="AA23" s="8">
        <f t="shared" si="1"/>
        <v>1161.7994341392914</v>
      </c>
      <c r="AB23" s="13">
        <f>X23-L23</f>
        <v>1161.7994341392914</v>
      </c>
    </row>
    <row r="24" spans="1:28" s="27" customFormat="1" x14ac:dyDescent="0.2">
      <c r="A24" s="26" t="s">
        <v>20</v>
      </c>
    </row>
    <row r="25" spans="1:28" s="27" customFormat="1" ht="14.25" customHeight="1" x14ac:dyDescent="0.2">
      <c r="A25" s="28" t="s">
        <v>21</v>
      </c>
    </row>
    <row r="26" spans="1:28" s="29" customFormat="1" x14ac:dyDescent="0.2">
      <c r="A26" s="26" t="s">
        <v>22</v>
      </c>
    </row>
    <row r="27" spans="1:28" s="29" customFormat="1" ht="15.75" x14ac:dyDescent="0.25">
      <c r="A27" s="1"/>
    </row>
    <row r="28" spans="1:28" s="29" customFormat="1" ht="15.75" x14ac:dyDescent="0.25">
      <c r="A28" s="1"/>
      <c r="Y28" s="29" t="s">
        <v>23</v>
      </c>
    </row>
    <row r="29" spans="1:28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8" s="29" customFormat="1" ht="15.75" x14ac:dyDescent="0.25">
      <c r="A30" s="1"/>
    </row>
    <row r="31" spans="1:28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2014-03-06T13:17:21Z</dcterms:created>
  <dcterms:modified xsi:type="dcterms:W3CDTF">2014-03-06T13:18:09Z</dcterms:modified>
</cp:coreProperties>
</file>