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7"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xlnm.Print_Area" localSheetId="0">'7'!$A$1:$DB$65</definedName>
  </definedNames>
  <calcPr fullCalcOnLoad="1"/>
</workbook>
</file>

<file path=xl/sharedStrings.xml><?xml version="1.0" encoding="utf-8"?>
<sst xmlns="http://schemas.openxmlformats.org/spreadsheetml/2006/main" count="70" uniqueCount="62">
  <si>
    <t xml:space="preserve">      (Rs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</si>
  <si>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</si>
  <si>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</si>
  <si>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</si>
  <si>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</si>
  <si>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</si>
  <si>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</si>
  <si>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</si>
  <si>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</si>
  <si>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</si>
  <si>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</si>
  <si>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</si>
  <si>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</si>
  <si>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</si>
  <si>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</si>
  <si>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</si>
  <si>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</si>
  <si>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</si>
  <si>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</si>
  <si>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</si>
  <si>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</si>
  <si>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</si>
  <si>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</si>
  <si>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</si>
  <si>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</si>
  <si>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</si>
  <si>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</si>
  <si>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</si>
  <si>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</si>
  <si>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</si>
  <si>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</si>
  <si>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</si>
  <si>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</si>
  <si>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</si>
  <si>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</si>
  <si>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</si>
  <si>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</si>
  <si>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</si>
  <si>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</si>
  <si>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</si>
  <si>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</si>
  <si>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</si>
  <si>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</si>
  <si>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</si>
  <si>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</si>
  <si>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</si>
  <si>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</si>
  <si>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</si>
  <si>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</si>
  <si>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</si>
  <si>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</si>
  <si>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</si>
  <si>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</si>
  <si>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</si>
  <si>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</si>
  <si>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</si>
  <si>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</si>
  <si>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(Rs million)</t>
  </si>
  <si>
    <t>Source: Statistics Division.</t>
  </si>
  <si>
    <t>* The sectoral balance sheet contains the stock and flow data for all categories of assets and liabilities of the Bank of Mauriitus based on the concepts and principles of the IMF Monetary and Financial Statistics Manual.</t>
  </si>
  <si>
    <t>Currency in Circulation</t>
  </si>
  <si>
    <t>Table 7: Sectoral Balance Sheet of Bank of Mauritius*: January 2011 - January 2012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</si>
</sst>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s>
  <fonts count="47">
    <font>
      <sz val="10"/>
      <name val="Arial"/>
      <family val="0"/>
    </font>
    <font>
      <sz val="10"/>
      <name val="Times New Roman"/>
      <family val="1"/>
    </font>
    <font>
      <sz val="10"/>
      <color indexed="22"/>
      <name val="Arial Narrow"/>
      <family val="2"/>
    </font>
    <font>
      <sz val="12"/>
      <name val="Arial"/>
      <family val="2"/>
    </font>
    <font>
      <i/>
      <sz val="10"/>
      <name val="Arial"/>
      <family val="2"/>
    </font>
    <font>
      <i/>
      <sz val="9"/>
      <name val="Arial"/>
      <family val="2"/>
    </font>
    <font>
      <b/>
      <sz val="10"/>
      <name val="Arial"/>
      <family val="2"/>
    </font>
    <font>
      <i/>
      <sz val="10"/>
      <color indexed="8"/>
      <name val="Arial"/>
      <family val="2"/>
    </font>
    <font>
      <b/>
      <sz val="10"/>
      <color indexed="10"/>
      <name val="Arial"/>
      <family val="2"/>
    </font>
    <font>
      <b/>
      <sz val="10"/>
      <color indexed="8"/>
      <name val="Arial"/>
      <family val="2"/>
    </font>
    <font>
      <sz val="10"/>
      <color indexed="8"/>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thick">
        <color indexed="22"/>
      </left>
      <right style="thick">
        <color indexed="22"/>
      </right>
      <top style="thick">
        <color indexed="22"/>
      </top>
      <bottom>
        <color indexed="63"/>
      </bottom>
    </border>
    <border>
      <left style="thick">
        <color indexed="22"/>
      </left>
      <right style="medium">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22"/>
      </top>
      <bottom>
        <color indexed="63"/>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
      <left style="thick">
        <color indexed="22"/>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medium">
        <color indexed="22"/>
      </left>
      <right style="thick">
        <color indexed="22"/>
      </right>
      <top style="thick">
        <color indexed="22"/>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Alignment="1">
      <alignment/>
    </xf>
    <xf numFmtId="172" fontId="2" fillId="0" borderId="0" xfId="0" applyNumberFormat="1" applyFont="1" applyAlignment="1">
      <alignment/>
    </xf>
    <xf numFmtId="0" fontId="7" fillId="0" borderId="0" xfId="0" applyFont="1" applyAlignment="1">
      <alignment/>
    </xf>
    <xf numFmtId="0" fontId="3" fillId="32" borderId="0" xfId="56" applyFont="1" applyFill="1" applyBorder="1" applyAlignment="1">
      <alignment/>
      <protection/>
    </xf>
    <xf numFmtId="0" fontId="3" fillId="32" borderId="0" xfId="56" applyFont="1" applyFill="1" applyBorder="1">
      <alignment/>
      <protection/>
    </xf>
    <xf numFmtId="0" fontId="0" fillId="32" borderId="0" xfId="0" applyFont="1" applyFill="1" applyAlignment="1">
      <alignment/>
    </xf>
    <xf numFmtId="0" fontId="0" fillId="32" borderId="0" xfId="0" applyFill="1" applyAlignment="1">
      <alignment/>
    </xf>
    <xf numFmtId="0" fontId="0" fillId="33" borderId="0" xfId="0" applyFont="1" applyFill="1" applyBorder="1" applyAlignment="1">
      <alignment/>
    </xf>
    <xf numFmtId="0" fontId="4" fillId="33" borderId="10" xfId="0" applyFont="1" applyFill="1" applyBorder="1" applyAlignment="1">
      <alignment horizontal="left"/>
    </xf>
    <xf numFmtId="0" fontId="0" fillId="33" borderId="0" xfId="0" applyFont="1" applyFill="1" applyAlignment="1">
      <alignment/>
    </xf>
    <xf numFmtId="0" fontId="0" fillId="32" borderId="0" xfId="0" applyFill="1" applyAlignment="1">
      <alignment/>
    </xf>
    <xf numFmtId="0" fontId="5" fillId="33" borderId="10" xfId="0" applyFont="1" applyFill="1" applyBorder="1" applyAlignment="1">
      <alignment horizontal="center"/>
    </xf>
    <xf numFmtId="0" fontId="4" fillId="32" borderId="0" xfId="0" applyFont="1" applyFill="1" applyAlignment="1">
      <alignment/>
    </xf>
    <xf numFmtId="0" fontId="0" fillId="32" borderId="11" xfId="0" applyFont="1" applyFill="1" applyBorder="1" applyAlignment="1">
      <alignment/>
    </xf>
    <xf numFmtId="0" fontId="0" fillId="32" borderId="12" xfId="0" applyFont="1" applyFill="1" applyBorder="1" applyAlignment="1">
      <alignment/>
    </xf>
    <xf numFmtId="0" fontId="0" fillId="32" borderId="13" xfId="0" applyFont="1" applyFill="1" applyBorder="1" applyAlignment="1">
      <alignment/>
    </xf>
    <xf numFmtId="0" fontId="0" fillId="32" borderId="0" xfId="0" applyFont="1" applyFill="1" applyBorder="1" applyAlignment="1">
      <alignment/>
    </xf>
    <xf numFmtId="0" fontId="0" fillId="32" borderId="14" xfId="0" applyFont="1" applyFill="1" applyBorder="1" applyAlignment="1">
      <alignment/>
    </xf>
    <xf numFmtId="0" fontId="0" fillId="32" borderId="15" xfId="0" applyFill="1" applyBorder="1" applyAlignment="1">
      <alignment/>
    </xf>
    <xf numFmtId="172" fontId="6" fillId="32" borderId="11" xfId="0" applyNumberFormat="1" applyFont="1" applyFill="1" applyBorder="1" applyAlignment="1">
      <alignment/>
    </xf>
    <xf numFmtId="172" fontId="6" fillId="32" borderId="12" xfId="0" applyNumberFormat="1" applyFont="1" applyFill="1" applyBorder="1" applyAlignment="1">
      <alignment/>
    </xf>
    <xf numFmtId="172" fontId="6" fillId="32" borderId="13" xfId="0" applyNumberFormat="1" applyFont="1" applyFill="1" applyBorder="1" applyAlignment="1">
      <alignment/>
    </xf>
    <xf numFmtId="172" fontId="6" fillId="32" borderId="0" xfId="0" applyNumberFormat="1" applyFont="1" applyFill="1" applyBorder="1" applyAlignment="1">
      <alignment/>
    </xf>
    <xf numFmtId="172" fontId="6" fillId="32" borderId="14" xfId="0" applyNumberFormat="1" applyFont="1" applyFill="1" applyBorder="1" applyAlignment="1">
      <alignment/>
    </xf>
    <xf numFmtId="0" fontId="0" fillId="32" borderId="11"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0" fontId="0" fillId="32" borderId="0" xfId="55" applyFont="1" applyFill="1" applyBorder="1">
      <alignment/>
      <protection/>
    </xf>
    <xf numFmtId="0" fontId="0" fillId="32" borderId="14" xfId="55" applyFont="1" applyFill="1" applyBorder="1">
      <alignment/>
      <protection/>
    </xf>
    <xf numFmtId="172" fontId="9" fillId="32" borderId="14" xfId="0" applyNumberFormat="1" applyFont="1" applyFill="1" applyBorder="1" applyAlignment="1">
      <alignment horizontal="right"/>
    </xf>
    <xf numFmtId="172" fontId="0" fillId="32" borderId="11"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2" fontId="0" fillId="32" borderId="0" xfId="0" applyNumberFormat="1" applyFont="1" applyFill="1" applyBorder="1" applyAlignment="1">
      <alignment/>
    </xf>
    <xf numFmtId="172" fontId="0" fillId="32" borderId="14" xfId="0" applyNumberFormat="1" applyFont="1" applyFill="1" applyBorder="1" applyAlignment="1">
      <alignment/>
    </xf>
    <xf numFmtId="172" fontId="10" fillId="32" borderId="14" xfId="0" applyNumberFormat="1" applyFont="1" applyFill="1" applyBorder="1" applyAlignment="1">
      <alignment/>
    </xf>
    <xf numFmtId="0" fontId="10" fillId="32" borderId="14" xfId="55" applyFont="1" applyFill="1" applyBorder="1">
      <alignment/>
      <protection/>
    </xf>
    <xf numFmtId="172" fontId="9" fillId="32" borderId="14" xfId="0" applyNumberFormat="1" applyFont="1" applyFill="1" applyBorder="1" applyAlignment="1">
      <alignment/>
    </xf>
    <xf numFmtId="172" fontId="6" fillId="32" borderId="16" xfId="0" applyNumberFormat="1" applyFont="1" applyFill="1" applyBorder="1" applyAlignment="1">
      <alignment/>
    </xf>
    <xf numFmtId="172" fontId="6" fillId="32" borderId="17" xfId="0" applyNumberFormat="1" applyFont="1" applyFill="1" applyBorder="1" applyAlignment="1">
      <alignment/>
    </xf>
    <xf numFmtId="172" fontId="6" fillId="32" borderId="18" xfId="0" applyNumberFormat="1" applyFont="1" applyFill="1" applyBorder="1" applyAlignment="1">
      <alignment/>
    </xf>
    <xf numFmtId="172" fontId="6" fillId="32" borderId="10" xfId="0" applyNumberFormat="1" applyFont="1" applyFill="1" applyBorder="1" applyAlignment="1">
      <alignment/>
    </xf>
    <xf numFmtId="172" fontId="6" fillId="32" borderId="19" xfId="0" applyNumberFormat="1" applyFont="1" applyFill="1" applyBorder="1" applyAlignment="1">
      <alignment/>
    </xf>
    <xf numFmtId="0" fontId="0" fillId="33" borderId="20" xfId="0" applyFont="1" applyFill="1" applyBorder="1" applyAlignment="1">
      <alignment/>
    </xf>
    <xf numFmtId="0" fontId="0" fillId="33" borderId="13" xfId="0" applyFont="1" applyFill="1" applyBorder="1" applyAlignment="1">
      <alignment/>
    </xf>
    <xf numFmtId="0" fontId="0" fillId="33" borderId="10" xfId="0" applyFont="1" applyFill="1" applyBorder="1" applyAlignment="1">
      <alignment/>
    </xf>
    <xf numFmtId="172" fontId="8" fillId="32" borderId="14" xfId="0" applyNumberFormat="1" applyFont="1" applyFill="1" applyBorder="1" applyAlignment="1">
      <alignment/>
    </xf>
    <xf numFmtId="172" fontId="46" fillId="32" borderId="14" xfId="0" applyNumberFormat="1" applyFont="1" applyFill="1" applyBorder="1" applyAlignment="1">
      <alignment/>
    </xf>
    <xf numFmtId="0" fontId="0" fillId="32" borderId="16" xfId="0" applyFont="1" applyFill="1" applyBorder="1" applyAlignment="1">
      <alignment/>
    </xf>
    <xf numFmtId="0" fontId="0" fillId="32" borderId="17" xfId="0" applyFont="1" applyFill="1" applyBorder="1" applyAlignment="1">
      <alignment/>
    </xf>
    <xf numFmtId="0" fontId="0" fillId="32" borderId="18" xfId="0" applyFont="1" applyFill="1" applyBorder="1" applyAlignment="1">
      <alignment/>
    </xf>
    <xf numFmtId="0" fontId="0" fillId="32" borderId="10" xfId="0" applyFont="1" applyFill="1" applyBorder="1" applyAlignment="1">
      <alignment/>
    </xf>
    <xf numFmtId="0" fontId="0" fillId="32" borderId="19" xfId="0" applyFont="1" applyFill="1" applyBorder="1" applyAlignment="1">
      <alignment/>
    </xf>
    <xf numFmtId="0" fontId="5" fillId="32" borderId="0" xfId="0" applyFont="1" applyFill="1" applyBorder="1" applyAlignment="1">
      <alignment/>
    </xf>
    <xf numFmtId="0" fontId="11" fillId="32" borderId="0" xfId="56" applyFont="1" applyFill="1" applyBorder="1" applyAlignment="1">
      <alignment/>
      <protection/>
    </xf>
    <xf numFmtId="0" fontId="6" fillId="34" borderId="21" xfId="55" applyFont="1" applyFill="1" applyBorder="1" applyAlignment="1">
      <alignment horizontal="center"/>
      <protection/>
    </xf>
    <xf numFmtId="0" fontId="6" fillId="34" borderId="22" xfId="55" applyFont="1" applyFill="1" applyBorder="1" applyAlignment="1">
      <alignment horizontal="center"/>
      <protection/>
    </xf>
    <xf numFmtId="17" fontId="6" fillId="34" borderId="21" xfId="0" applyNumberFormat="1" applyFont="1" applyFill="1" applyBorder="1" applyAlignment="1">
      <alignment horizontal="center"/>
    </xf>
    <xf numFmtId="17" fontId="6" fillId="34" borderId="23" xfId="0" applyNumberFormat="1" applyFont="1" applyFill="1" applyBorder="1" applyAlignment="1">
      <alignment horizontal="center"/>
    </xf>
    <xf numFmtId="17" fontId="6" fillId="34" borderId="24" xfId="0" applyNumberFormat="1" applyFont="1" applyFill="1" applyBorder="1" applyAlignment="1">
      <alignment horizontal="center"/>
    </xf>
    <xf numFmtId="17" fontId="6" fillId="34" borderId="25" xfId="0" applyNumberFormat="1" applyFont="1" applyFill="1" applyBorder="1" applyAlignment="1">
      <alignment horizontal="center"/>
    </xf>
    <xf numFmtId="17" fontId="6" fillId="34" borderId="26" xfId="0" applyNumberFormat="1" applyFont="1" applyFill="1" applyBorder="1" applyAlignment="1">
      <alignment horizontal="center"/>
    </xf>
    <xf numFmtId="0" fontId="0" fillId="34" borderId="11" xfId="0" applyFont="1" applyFill="1" applyBorder="1" applyAlignment="1">
      <alignment/>
    </xf>
    <xf numFmtId="0" fontId="0" fillId="34" borderId="27" xfId="0" applyFont="1" applyFill="1" applyBorder="1" applyAlignment="1">
      <alignment/>
    </xf>
    <xf numFmtId="0" fontId="6" fillId="34" borderId="11" xfId="55" applyFont="1" applyFill="1" applyBorder="1">
      <alignment/>
      <protection/>
    </xf>
    <xf numFmtId="0" fontId="6" fillId="34" borderId="27" xfId="55" applyFont="1" applyFill="1" applyBorder="1">
      <alignment/>
      <protection/>
    </xf>
    <xf numFmtId="0" fontId="0" fillId="34" borderId="11"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6" fillId="34" borderId="16" xfId="55" applyFont="1" applyFill="1" applyBorder="1">
      <alignment/>
      <protection/>
    </xf>
    <xf numFmtId="0" fontId="6" fillId="34" borderId="28" xfId="55" applyFont="1" applyFill="1" applyBorder="1">
      <alignment/>
      <protection/>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16" xfId="0" applyFont="1" applyFill="1" applyBorder="1" applyAlignment="1">
      <alignment/>
    </xf>
    <xf numFmtId="0" fontId="0" fillId="34" borderId="28" xfId="0" applyFont="1" applyFill="1" applyBorder="1" applyAlignment="1">
      <alignment/>
    </xf>
    <xf numFmtId="0" fontId="0" fillId="32" borderId="29" xfId="0" applyFill="1" applyBorder="1" applyAlignment="1">
      <alignment/>
    </xf>
    <xf numFmtId="0" fontId="0" fillId="32" borderId="30" xfId="0" applyFill="1" applyBorder="1" applyAlignment="1">
      <alignment/>
    </xf>
    <xf numFmtId="0" fontId="0" fillId="32" borderId="31" xfId="0" applyFill="1" applyBorder="1" applyAlignment="1">
      <alignment/>
    </xf>
    <xf numFmtId="172" fontId="6" fillId="32" borderId="27" xfId="0" applyNumberFormat="1" applyFont="1" applyFill="1" applyBorder="1" applyAlignment="1">
      <alignment/>
    </xf>
    <xf numFmtId="0" fontId="0" fillId="32" borderId="27" xfId="55" applyFont="1" applyFill="1" applyBorder="1">
      <alignment/>
      <protection/>
    </xf>
    <xf numFmtId="172" fontId="0" fillId="32" borderId="27" xfId="0" applyNumberFormat="1" applyFont="1" applyFill="1" applyBorder="1" applyAlignment="1">
      <alignment/>
    </xf>
    <xf numFmtId="172" fontId="6" fillId="32" borderId="28" xfId="0" applyNumberFormat="1" applyFont="1" applyFill="1" applyBorder="1" applyAlignment="1">
      <alignment/>
    </xf>
    <xf numFmtId="17" fontId="6" fillId="34" borderId="22" xfId="0" applyNumberFormat="1" applyFont="1" applyFill="1" applyBorder="1" applyAlignment="1">
      <alignment horizontal="center"/>
    </xf>
    <xf numFmtId="0" fontId="0" fillId="32" borderId="28" xfId="0" applyFont="1" applyFill="1" applyBorder="1" applyAlignment="1">
      <alignment/>
    </xf>
    <xf numFmtId="0" fontId="4" fillId="32" borderId="0" xfId="0" applyFont="1"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externalLink" Target="externalLinks/externalLink49.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MFS\DepoCorp%20Survey\Details\BoM\BoMJN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tatistics\MFS\DepoCorp%20Survey\Details\BoM\BoMOC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tatistics\MFS\DepoCorp%20Survey\Details\BoM\BoMNV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tatistics\MFS\DepoCorp%20Survey\Details\BoM\BoMDC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tatistics\MFS\DepoCorp%20Survey\Details\BoM\BoMJN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tatistics\MFS\DepoCorp%20Survey\Details\BoM\BoMFB0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tatistics\MFS\DepoCorp%20Survey\Details\BoM\BoMMR0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tatistics\MFS\DepoCorp%20Survey\Details\BoM\BoMAP0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Statistics\MFS\DepoCorp%20Survey\Details\BoM\BoMMY0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Statistics\MFS\DepoCorp%20Survey\Details\BoM\BoMJU0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Statistics\MFS\DepoCorp%20Survey\Details\BoM\BoMJY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tistics\MFS\DepoCorp%20Survey\Details\BoM\BoMFB0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Statistics\MFS\DepoCorp%20Survey\Details\BoM\BoMAG0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Statistics\MFS\DepoCorp%20Survey\Details\BoM\BoMSP0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Statistics\MFS\DepoCorp%20Survey\Details\BoM\BoMOC0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Statistics\MFS\DepoCorp%20Survey\Details\BoM\BoMNV0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Statistics\MFS\DepoCorp%20Survey\Details\BoM\BoMDC0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Statistics\MFS\DepoCorp%20Survey\Details\BoM\BoMJN1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Statistics\MFS\DepoCorp%20Survey\Details\BoM\BoMFB1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Statistics\MFS\DepoCorp%20Survey\Details\BoM\BoMMR1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Statistics\MFS\DepoCorp%20Survey\Details\BoM\BoMAP1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Statistics\MFS\DepoCorp%20Survey\Details\BoM\BoMMY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atistics\MFS\DepoCorp%20Survey\Details\BoM\BoMMR08.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Statistics\MFS\DepoCorp%20Survey\Details\BoM\BoMJU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Statistics\MFS\DepoCorp%20Survey\Details\BoM\BoMJY1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Statistics\MFS\DepoCorp%20Survey\Details\BoM\BoMAG1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Statistics\MFS\DepoCorp%20Survey\Details\BoM\BoMSP1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Statistics\MFS\DepoCorp%20Survey\Details\BoM\BoMOC1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Statistics\MFS\DepoCorp%20Survey\Details\BoM\BoMNV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Statistics\MFS\DepoCorp%20Survey\Details\BoM\BoMDC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Statistics\MFS\DepoCorp%20Survey\Details\BoM\BoMJN11.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ics\MFS\DepoCorp%20Survey\Details\BoM\BoMfb11.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Statistics\MFS\DepoCorp%20Survey\Details\BoM\BoMmr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tistics\MFS\DepoCorp%20Survey\Details\BoM\BoMAP0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Statistics\MFS\DepoCorp%20Survey\Details\BoM\BoMap11.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Statistics\MFS\DepoCorp%20Survey\Details\BoM\BoMMY11.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Statistics\MFS\DepoCorp%20Survey\Details\BoM\BoMJU11.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Statistics\MFS\DepoCorp%20Survey\Details\BoM\bomjy11.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Statistics\MFS\DepoCorp%20Survey\Details\BoM\bomag11.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Statistics\MFS\DepoCorp%20Survey\Details\BoM\bomsp1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Statistics\MFS\DepoCorp%20Survey\Details\BoM\BoMOC11.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Statistics\MFS\DepoCorp%20Survey\Details\BoM\BoMNV11.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Statistics\MFS\DepoCorp%20Survey\Details\BoM\BoMDC11.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Statistics\MFS\DepoCorp%20Survey\Details\BoM\BoMJN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cs\MFS\DepoCorp%20Survey\Details\BoM\BoMMY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tatistics\MFS\DepoCorp%20Survey\Details\BoM\BoMJU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tatistics\MFS\DepoCorp%20Survey\Details\BoM\BoMJY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tatistics\MFS\DepoCorp%20Survey\Details\BoM\BoMAG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tatistics\MFS\DepoCorp%20Survey\Details\BoM\BoMSP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BoMJN08"/>
    </sheetNames>
    <sheetDataSet>
      <sheetData sheetId="0">
        <row r="8">
          <cell r="C8">
            <v>2137444506.3700001</v>
          </cell>
        </row>
        <row r="13">
          <cell r="C13">
            <v>1521426.04</v>
          </cell>
        </row>
        <row r="16">
          <cell r="C16">
            <v>6397728327.16</v>
          </cell>
        </row>
        <row r="35">
          <cell r="C35">
            <v>32358931838.670002</v>
          </cell>
        </row>
        <row r="54">
          <cell r="C54">
            <v>0</v>
          </cell>
        </row>
        <row r="75">
          <cell r="C75">
            <v>12982552980.44</v>
          </cell>
        </row>
        <row r="95">
          <cell r="C95">
            <v>1191833241.0300002</v>
          </cell>
        </row>
        <row r="110">
          <cell r="C110">
            <v>133035870.09</v>
          </cell>
        </row>
        <row r="123">
          <cell r="C123">
            <v>0</v>
          </cell>
        </row>
        <row r="129">
          <cell r="C129">
            <v>0</v>
          </cell>
        </row>
        <row r="144">
          <cell r="C144">
            <v>174695838.98</v>
          </cell>
        </row>
        <row r="166">
          <cell r="C166">
            <v>1973503910.8999999</v>
          </cell>
        </row>
        <row r="175">
          <cell r="C175">
            <v>15677627557.12</v>
          </cell>
        </row>
        <row r="178">
          <cell r="C178">
            <v>423871647.66</v>
          </cell>
        </row>
        <row r="195">
          <cell r="C195">
            <v>0</v>
          </cell>
        </row>
        <row r="212">
          <cell r="C212">
            <v>66673700.29</v>
          </cell>
        </row>
        <row r="232">
          <cell r="C232">
            <v>12820137624.86</v>
          </cell>
        </row>
        <row r="263">
          <cell r="C263">
            <v>62401173</v>
          </cell>
        </row>
        <row r="294">
          <cell r="C294">
            <v>0</v>
          </cell>
        </row>
        <row r="327">
          <cell r="C327">
            <v>199756191.1965635</v>
          </cell>
        </row>
        <row r="343">
          <cell r="C343">
            <v>5141222531.803436</v>
          </cell>
        </row>
        <row r="373">
          <cell r="C373">
            <v>0</v>
          </cell>
        </row>
        <row r="390">
          <cell r="C390">
            <v>0</v>
          </cell>
        </row>
        <row r="409">
          <cell r="C409">
            <v>0</v>
          </cell>
        </row>
        <row r="424">
          <cell r="C424">
            <v>1344174660.6000001</v>
          </cell>
        </row>
        <row r="444">
          <cell r="C444">
            <v>21615382853.320007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 val="BoMOC08"/>
    </sheetNames>
    <sheetDataSet>
      <sheetData sheetId="0">
        <row r="8">
          <cell r="C8">
            <v>2071763672.85</v>
          </cell>
        </row>
        <row r="13">
          <cell r="C13">
            <v>689023.39</v>
          </cell>
        </row>
        <row r="16">
          <cell r="C16">
            <v>5133615634.080007</v>
          </cell>
        </row>
        <row r="35">
          <cell r="C35">
            <v>36156843508.799995</v>
          </cell>
        </row>
        <row r="54">
          <cell r="C54">
            <v>0</v>
          </cell>
        </row>
        <row r="75">
          <cell r="C75">
            <v>12978443240.43</v>
          </cell>
        </row>
        <row r="95">
          <cell r="C95">
            <v>3488300871.79</v>
          </cell>
        </row>
        <row r="110">
          <cell r="C110">
            <v>163775433.13</v>
          </cell>
        </row>
        <row r="123">
          <cell r="C123">
            <v>0</v>
          </cell>
        </row>
        <row r="129">
          <cell r="C129">
            <v>0</v>
          </cell>
        </row>
        <row r="144">
          <cell r="C144">
            <v>113857819.64</v>
          </cell>
        </row>
        <row r="166">
          <cell r="C166">
            <v>1941884296.41</v>
          </cell>
        </row>
        <row r="175">
          <cell r="C175">
            <v>15936590940.04</v>
          </cell>
        </row>
        <row r="178">
          <cell r="C178">
            <v>84171489.94999999</v>
          </cell>
        </row>
        <row r="195">
          <cell r="C195">
            <v>0</v>
          </cell>
        </row>
        <row r="212">
          <cell r="C212">
            <v>81217737.01</v>
          </cell>
        </row>
        <row r="232">
          <cell r="C232">
            <v>21869539655.390003</v>
          </cell>
        </row>
        <row r="263">
          <cell r="C263">
            <v>62968598</v>
          </cell>
        </row>
        <row r="294">
          <cell r="C294">
            <v>0</v>
          </cell>
        </row>
        <row r="327">
          <cell r="C327">
            <v>146070797.50919282</v>
          </cell>
        </row>
        <row r="343">
          <cell r="C343">
            <v>3013161460.490807</v>
          </cell>
        </row>
        <row r="373">
          <cell r="C373">
            <v>0</v>
          </cell>
        </row>
        <row r="390">
          <cell r="C390">
            <v>0</v>
          </cell>
        </row>
        <row r="409">
          <cell r="C409">
            <v>0</v>
          </cell>
        </row>
        <row r="424">
          <cell r="C424">
            <v>985570993.6999999</v>
          </cell>
        </row>
        <row r="444">
          <cell r="C444">
            <v>19869881828.639973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S"/>
      <sheetName val="BoMNV08"/>
    </sheetNames>
    <sheetDataSet>
      <sheetData sheetId="0">
        <row r="8">
          <cell r="C8">
            <v>2168699457.86</v>
          </cell>
        </row>
        <row r="13">
          <cell r="C13">
            <v>880452.74</v>
          </cell>
        </row>
        <row r="16">
          <cell r="C16">
            <v>6659075033.229999</v>
          </cell>
        </row>
        <row r="35">
          <cell r="C35">
            <v>31907703960.47</v>
          </cell>
        </row>
        <row r="54">
          <cell r="C54">
            <v>0</v>
          </cell>
        </row>
        <row r="75">
          <cell r="C75">
            <v>12776370184.08</v>
          </cell>
        </row>
        <row r="95">
          <cell r="C95">
            <v>2095219172.59</v>
          </cell>
        </row>
        <row r="110">
          <cell r="C110">
            <v>163561773.88</v>
          </cell>
        </row>
        <row r="123">
          <cell r="C123">
            <v>0</v>
          </cell>
        </row>
        <row r="129">
          <cell r="C129">
            <v>0</v>
          </cell>
        </row>
        <row r="144">
          <cell r="C144">
            <v>53861510.67</v>
          </cell>
        </row>
        <row r="166">
          <cell r="C166">
            <v>2014725346.8999999</v>
          </cell>
        </row>
        <row r="175">
          <cell r="C175">
            <v>16302865533.86</v>
          </cell>
        </row>
        <row r="178">
          <cell r="C178">
            <v>90876665.45</v>
          </cell>
        </row>
        <row r="195">
          <cell r="C195">
            <v>0</v>
          </cell>
        </row>
        <row r="212">
          <cell r="C212">
            <v>77758161.8</v>
          </cell>
        </row>
        <row r="232">
          <cell r="C232">
            <v>18321563498.91</v>
          </cell>
        </row>
        <row r="263">
          <cell r="C263">
            <v>62930098</v>
          </cell>
        </row>
        <row r="294">
          <cell r="C294">
            <v>0</v>
          </cell>
        </row>
        <row r="327">
          <cell r="C327">
            <v>145403182.57495573</v>
          </cell>
        </row>
        <row r="343">
          <cell r="C343">
            <v>2678009547.4250445</v>
          </cell>
        </row>
        <row r="373">
          <cell r="C373">
            <v>0</v>
          </cell>
        </row>
        <row r="390">
          <cell r="C390">
            <v>0</v>
          </cell>
        </row>
        <row r="409">
          <cell r="C409">
            <v>0</v>
          </cell>
        </row>
        <row r="424">
          <cell r="C424">
            <v>1032975886.3300003</v>
          </cell>
        </row>
        <row r="444">
          <cell r="C444">
            <v>19127714318.030018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S"/>
      <sheetName val="BoMDC08"/>
    </sheetNames>
    <sheetDataSet>
      <sheetData sheetId="0">
        <row r="8">
          <cell r="C8">
            <v>2285670746.6000004</v>
          </cell>
        </row>
        <row r="13">
          <cell r="C13">
            <v>1244746.57</v>
          </cell>
        </row>
        <row r="16">
          <cell r="C16">
            <v>8899906560.500004</v>
          </cell>
        </row>
        <row r="35">
          <cell r="C35">
            <v>32305059972.6</v>
          </cell>
        </row>
        <row r="54">
          <cell r="C54">
            <v>0</v>
          </cell>
        </row>
        <row r="75">
          <cell r="C75">
            <v>13938140322.88</v>
          </cell>
        </row>
        <row r="95">
          <cell r="C95">
            <v>1156394098.3999999</v>
          </cell>
        </row>
        <row r="110">
          <cell r="C110">
            <v>171246834.22</v>
          </cell>
        </row>
        <row r="123">
          <cell r="C123">
            <v>0</v>
          </cell>
        </row>
        <row r="129">
          <cell r="C129">
            <v>0</v>
          </cell>
        </row>
        <row r="144">
          <cell r="C144">
            <v>46265045.699999996</v>
          </cell>
        </row>
        <row r="166">
          <cell r="C166">
            <v>2016194599.5700002</v>
          </cell>
        </row>
        <row r="175">
          <cell r="C175">
            <v>19943484388.02</v>
          </cell>
        </row>
        <row r="178">
          <cell r="C178">
            <v>74563446.61</v>
          </cell>
        </row>
        <row r="195">
          <cell r="C195">
            <v>0</v>
          </cell>
        </row>
        <row r="212">
          <cell r="C212">
            <v>83437586.25</v>
          </cell>
        </row>
        <row r="232">
          <cell r="C232">
            <v>15778306896.69</v>
          </cell>
        </row>
        <row r="263">
          <cell r="C263">
            <v>62932098</v>
          </cell>
        </row>
        <row r="294">
          <cell r="C294">
            <v>0</v>
          </cell>
        </row>
        <row r="327">
          <cell r="C327">
            <v>145803818.09871724</v>
          </cell>
        </row>
        <row r="343">
          <cell r="C343">
            <v>2697674599.9328775</v>
          </cell>
        </row>
        <row r="373">
          <cell r="C373">
            <v>0</v>
          </cell>
        </row>
        <row r="390">
          <cell r="C390">
            <v>0</v>
          </cell>
        </row>
        <row r="409">
          <cell r="C409">
            <v>0</v>
          </cell>
        </row>
        <row r="424">
          <cell r="C424">
            <v>1091560020.4600003</v>
          </cell>
        </row>
        <row r="444">
          <cell r="C444">
            <v>20942360073.349964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S"/>
      <sheetName val="BoMJN09"/>
    </sheetNames>
    <sheetDataSet>
      <sheetData sheetId="0">
        <row r="8">
          <cell r="C8">
            <v>2399223638.05</v>
          </cell>
        </row>
        <row r="13">
          <cell r="C13">
            <v>2580624.93</v>
          </cell>
        </row>
        <row r="16">
          <cell r="C16">
            <v>8242654016.959998</v>
          </cell>
        </row>
        <row r="35">
          <cell r="C35">
            <v>31064579520.24</v>
          </cell>
        </row>
        <row r="54">
          <cell r="C54">
            <v>0</v>
          </cell>
        </row>
        <row r="75">
          <cell r="C75">
            <v>14514882892.259998</v>
          </cell>
        </row>
        <row r="95">
          <cell r="C95">
            <v>890946362.1600001</v>
          </cell>
        </row>
        <row r="110">
          <cell r="C110">
            <v>208110404.37</v>
          </cell>
        </row>
        <row r="123">
          <cell r="C123">
            <v>0</v>
          </cell>
        </row>
        <row r="129">
          <cell r="C129">
            <v>0</v>
          </cell>
        </row>
        <row r="144">
          <cell r="C144">
            <v>96699012.45</v>
          </cell>
        </row>
        <row r="166">
          <cell r="C166">
            <v>2018616884.1699998</v>
          </cell>
        </row>
        <row r="175">
          <cell r="C175">
            <v>17816826483.33</v>
          </cell>
        </row>
        <row r="178">
          <cell r="C178">
            <v>76712272.92999999</v>
          </cell>
        </row>
        <row r="195">
          <cell r="C195">
            <v>0</v>
          </cell>
        </row>
        <row r="212">
          <cell r="C212">
            <v>81318692.55</v>
          </cell>
        </row>
        <row r="232">
          <cell r="C232">
            <v>19633143644.74</v>
          </cell>
        </row>
        <row r="263">
          <cell r="C263">
            <v>62921098</v>
          </cell>
        </row>
        <row r="294">
          <cell r="C294">
            <v>0</v>
          </cell>
        </row>
        <row r="327">
          <cell r="C327">
            <v>0</v>
          </cell>
        </row>
        <row r="343">
          <cell r="C343">
            <v>389228463</v>
          </cell>
        </row>
        <row r="373">
          <cell r="C373">
            <v>0</v>
          </cell>
        </row>
        <row r="390">
          <cell r="C390">
            <v>0</v>
          </cell>
        </row>
        <row r="409">
          <cell r="C409">
            <v>0</v>
          </cell>
        </row>
        <row r="424">
          <cell r="C424">
            <v>1160280595.2</v>
          </cell>
        </row>
        <row r="444">
          <cell r="C444">
            <v>20217862105.800007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BS"/>
      <sheetName val="BoMFB09"/>
    </sheetNames>
    <sheetDataSet>
      <sheetData sheetId="0">
        <row r="8">
          <cell r="C8">
            <v>2568737174.8500004</v>
          </cell>
        </row>
        <row r="13">
          <cell r="C13">
            <v>2723567.86</v>
          </cell>
        </row>
        <row r="16">
          <cell r="C16">
            <v>8683368475.670002</v>
          </cell>
        </row>
        <row r="35">
          <cell r="C35">
            <v>32364108832.5</v>
          </cell>
        </row>
        <row r="54">
          <cell r="C54">
            <v>0</v>
          </cell>
        </row>
        <row r="75">
          <cell r="C75">
            <v>15064493098.759998</v>
          </cell>
        </row>
        <row r="95">
          <cell r="C95">
            <v>895726273.4100001</v>
          </cell>
        </row>
        <row r="110">
          <cell r="C110">
            <v>183191541.78</v>
          </cell>
        </row>
        <row r="123">
          <cell r="C123">
            <v>0</v>
          </cell>
        </row>
        <row r="129">
          <cell r="C129">
            <v>0</v>
          </cell>
        </row>
        <row r="144">
          <cell r="C144">
            <v>77812982.78999999</v>
          </cell>
        </row>
        <row r="166">
          <cell r="C166">
            <v>2018631204.87</v>
          </cell>
        </row>
        <row r="175">
          <cell r="C175">
            <v>17408188790.09</v>
          </cell>
        </row>
        <row r="178">
          <cell r="C178">
            <v>73832737.63</v>
          </cell>
        </row>
        <row r="195">
          <cell r="C195">
            <v>0</v>
          </cell>
        </row>
        <row r="212">
          <cell r="C212">
            <v>75478436.75</v>
          </cell>
        </row>
        <row r="232">
          <cell r="C232">
            <v>20424296360.53</v>
          </cell>
        </row>
        <row r="263">
          <cell r="C263">
            <v>62955176</v>
          </cell>
        </row>
        <row r="294">
          <cell r="C294">
            <v>0</v>
          </cell>
        </row>
        <row r="327">
          <cell r="C327">
            <v>0</v>
          </cell>
        </row>
        <row r="343">
          <cell r="C343">
            <v>287087693</v>
          </cell>
        </row>
        <row r="373">
          <cell r="C373">
            <v>0</v>
          </cell>
        </row>
        <row r="390">
          <cell r="C390">
            <v>0</v>
          </cell>
        </row>
        <row r="409">
          <cell r="C409">
            <v>0</v>
          </cell>
        </row>
        <row r="424">
          <cell r="C424">
            <v>1166024373.3400002</v>
          </cell>
        </row>
        <row r="444">
          <cell r="C444">
            <v>22360929585.539997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S"/>
      <sheetName val="BoMMR09"/>
    </sheetNames>
    <sheetDataSet>
      <sheetData sheetId="0">
        <row r="8">
          <cell r="C8">
            <v>2428346266.71</v>
          </cell>
        </row>
        <row r="13">
          <cell r="C13">
            <v>2524462.08</v>
          </cell>
        </row>
        <row r="16">
          <cell r="C16">
            <v>7389886849.819998</v>
          </cell>
        </row>
        <row r="35">
          <cell r="C35">
            <v>33997876021.739998</v>
          </cell>
        </row>
        <row r="54">
          <cell r="C54">
            <v>0</v>
          </cell>
        </row>
        <row r="75">
          <cell r="C75">
            <v>13499662819.609999</v>
          </cell>
        </row>
        <row r="95">
          <cell r="C95">
            <v>639804902.28</v>
          </cell>
        </row>
        <row r="110">
          <cell r="C110">
            <v>175831113.28</v>
          </cell>
        </row>
        <row r="123">
          <cell r="C123">
            <v>0</v>
          </cell>
        </row>
        <row r="129">
          <cell r="C129">
            <v>0</v>
          </cell>
        </row>
        <row r="144">
          <cell r="C144">
            <v>63875787.739999995</v>
          </cell>
        </row>
        <row r="166">
          <cell r="C166">
            <v>2020490526.76</v>
          </cell>
        </row>
        <row r="175">
          <cell r="C175">
            <v>17065733997.650002</v>
          </cell>
        </row>
        <row r="178">
          <cell r="C178">
            <v>99307966.25</v>
          </cell>
        </row>
        <row r="195">
          <cell r="C195">
            <v>0</v>
          </cell>
        </row>
        <row r="212">
          <cell r="C212">
            <v>68050418.05</v>
          </cell>
        </row>
        <row r="232">
          <cell r="C232">
            <v>19608096120.379997</v>
          </cell>
        </row>
        <row r="263">
          <cell r="C263">
            <v>62957176</v>
          </cell>
        </row>
        <row r="294">
          <cell r="C294">
            <v>0</v>
          </cell>
        </row>
        <row r="327">
          <cell r="C327">
            <v>0</v>
          </cell>
        </row>
        <row r="343">
          <cell r="C343">
            <v>976979</v>
          </cell>
        </row>
        <row r="373">
          <cell r="C373">
            <v>0</v>
          </cell>
        </row>
        <row r="390">
          <cell r="C390">
            <v>0</v>
          </cell>
        </row>
        <row r="409">
          <cell r="C409">
            <v>0</v>
          </cell>
        </row>
        <row r="424">
          <cell r="C424">
            <v>1339139589.1899998</v>
          </cell>
        </row>
        <row r="444">
          <cell r="C444">
            <v>21974036503.550007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S"/>
      <sheetName val="BoMAP09"/>
    </sheetNames>
    <sheetDataSet>
      <sheetData sheetId="0">
        <row r="8">
          <cell r="C8">
            <v>2466166136.76</v>
          </cell>
        </row>
        <row r="13">
          <cell r="C13">
            <v>2637417.84</v>
          </cell>
        </row>
        <row r="16">
          <cell r="C16">
            <v>7476947921.520002</v>
          </cell>
        </row>
        <row r="35">
          <cell r="C35">
            <v>36634784396.8</v>
          </cell>
        </row>
        <row r="54">
          <cell r="C54">
            <v>0</v>
          </cell>
        </row>
        <row r="75">
          <cell r="C75">
            <v>14061025553.74</v>
          </cell>
        </row>
        <row r="95">
          <cell r="C95">
            <v>602681069.91</v>
          </cell>
        </row>
        <row r="110">
          <cell r="C110">
            <v>181552344.44</v>
          </cell>
        </row>
        <row r="123">
          <cell r="C123">
            <v>0</v>
          </cell>
        </row>
        <row r="129">
          <cell r="C129">
            <v>0</v>
          </cell>
        </row>
        <row r="144">
          <cell r="C144">
            <v>84473377.36</v>
          </cell>
        </row>
        <row r="166">
          <cell r="C166">
            <v>2024434023.31</v>
          </cell>
        </row>
        <row r="175">
          <cell r="C175">
            <v>17257915811.89</v>
          </cell>
        </row>
        <row r="178">
          <cell r="C178">
            <v>97735058.55</v>
          </cell>
        </row>
        <row r="195">
          <cell r="C195">
            <v>0</v>
          </cell>
        </row>
        <row r="212">
          <cell r="C212">
            <v>75128814.06</v>
          </cell>
        </row>
        <row r="232">
          <cell r="C232">
            <v>20528589217.32</v>
          </cell>
        </row>
        <row r="263">
          <cell r="C263">
            <v>62945775</v>
          </cell>
        </row>
        <row r="294">
          <cell r="C294">
            <v>0</v>
          </cell>
        </row>
        <row r="327">
          <cell r="C327">
            <v>0</v>
          </cell>
        </row>
        <row r="343">
          <cell r="C343">
            <v>976979</v>
          </cell>
        </row>
        <row r="373">
          <cell r="C373">
            <v>0</v>
          </cell>
        </row>
        <row r="390">
          <cell r="C390">
            <v>0</v>
          </cell>
        </row>
        <row r="409">
          <cell r="C409">
            <v>0</v>
          </cell>
        </row>
        <row r="424">
          <cell r="C424">
            <v>1206917417.3699996</v>
          </cell>
        </row>
        <row r="444">
          <cell r="C444">
            <v>24304493168.090015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S"/>
      <sheetName val="BoMMY09"/>
    </sheetNames>
    <sheetDataSet>
      <sheetData sheetId="0">
        <row r="8">
          <cell r="C8">
            <v>2485414984.58</v>
          </cell>
        </row>
        <row r="13">
          <cell r="C13">
            <v>2387551.81</v>
          </cell>
        </row>
        <row r="16">
          <cell r="C16">
            <v>7530519739.470003</v>
          </cell>
        </row>
        <row r="35">
          <cell r="C35">
            <v>37110801978.229996</v>
          </cell>
        </row>
        <row r="54">
          <cell r="C54">
            <v>0</v>
          </cell>
        </row>
        <row r="75">
          <cell r="C75">
            <v>13678128446.55</v>
          </cell>
        </row>
        <row r="95">
          <cell r="C95">
            <v>601815930.09</v>
          </cell>
        </row>
        <row r="110">
          <cell r="C110">
            <v>174886801.09</v>
          </cell>
        </row>
        <row r="123">
          <cell r="C123">
            <v>0</v>
          </cell>
        </row>
        <row r="129">
          <cell r="C129">
            <v>0</v>
          </cell>
        </row>
        <row r="144">
          <cell r="C144">
            <v>109465531.42999999</v>
          </cell>
        </row>
        <row r="166">
          <cell r="C166">
            <v>2024187824.1499999</v>
          </cell>
        </row>
        <row r="175">
          <cell r="C175">
            <v>17090952103.66</v>
          </cell>
        </row>
        <row r="178">
          <cell r="C178">
            <v>86103030.39999999</v>
          </cell>
        </row>
        <row r="195">
          <cell r="C195">
            <v>0</v>
          </cell>
        </row>
        <row r="212">
          <cell r="C212">
            <v>69281719.63</v>
          </cell>
        </row>
        <row r="232">
          <cell r="C232">
            <v>20971625386.449997</v>
          </cell>
        </row>
        <row r="263">
          <cell r="C263">
            <v>62945775</v>
          </cell>
        </row>
        <row r="294">
          <cell r="C294">
            <v>0</v>
          </cell>
        </row>
        <row r="327">
          <cell r="C327">
            <v>0</v>
          </cell>
        </row>
        <row r="343">
          <cell r="C343">
            <v>976979</v>
          </cell>
        </row>
        <row r="373">
          <cell r="C373">
            <v>0</v>
          </cell>
        </row>
        <row r="390">
          <cell r="C390">
            <v>0</v>
          </cell>
        </row>
        <row r="409">
          <cell r="C409">
            <v>0</v>
          </cell>
        </row>
        <row r="424">
          <cell r="C424">
            <v>1242273424.77</v>
          </cell>
        </row>
        <row r="444">
          <cell r="C444">
            <v>24193450368.23998</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S"/>
      <sheetName val="BoMJU09"/>
    </sheetNames>
    <sheetDataSet>
      <sheetData sheetId="0">
        <row r="8">
          <cell r="C8">
            <v>2430274731.83</v>
          </cell>
        </row>
        <row r="13">
          <cell r="C13">
            <v>2498625.15</v>
          </cell>
        </row>
        <row r="16">
          <cell r="C16">
            <v>10947287667.439995</v>
          </cell>
        </row>
        <row r="35">
          <cell r="C35">
            <v>37438336702.5</v>
          </cell>
        </row>
        <row r="54">
          <cell r="C54">
            <v>0</v>
          </cell>
        </row>
        <row r="75">
          <cell r="C75">
            <v>12798909090.36</v>
          </cell>
        </row>
        <row r="95">
          <cell r="C95">
            <v>578768798.35</v>
          </cell>
        </row>
        <row r="110">
          <cell r="C110">
            <v>165046739.1</v>
          </cell>
        </row>
        <row r="123">
          <cell r="C123">
            <v>0</v>
          </cell>
        </row>
        <row r="129">
          <cell r="C129">
            <v>0</v>
          </cell>
        </row>
        <row r="144">
          <cell r="C144">
            <v>109492627.53999999</v>
          </cell>
        </row>
        <row r="166">
          <cell r="C166">
            <v>1966765757.3</v>
          </cell>
        </row>
        <row r="175">
          <cell r="C175">
            <v>16940134660.900002</v>
          </cell>
        </row>
        <row r="178">
          <cell r="C178">
            <v>100981243.41999999</v>
          </cell>
        </row>
        <row r="195">
          <cell r="C195">
            <v>0</v>
          </cell>
        </row>
        <row r="212">
          <cell r="C212">
            <v>78796538.99</v>
          </cell>
        </row>
        <row r="232">
          <cell r="C232">
            <v>23435316149.58</v>
          </cell>
        </row>
        <row r="263">
          <cell r="C263">
            <v>62947775</v>
          </cell>
        </row>
        <row r="294">
          <cell r="C294">
            <v>0</v>
          </cell>
        </row>
        <row r="327">
          <cell r="C327">
            <v>0</v>
          </cell>
        </row>
        <row r="343">
          <cell r="C343">
            <v>976979</v>
          </cell>
        </row>
        <row r="373">
          <cell r="C373">
            <v>0</v>
          </cell>
        </row>
        <row r="390">
          <cell r="C390">
            <v>0</v>
          </cell>
        </row>
        <row r="409">
          <cell r="C409">
            <v>0</v>
          </cell>
        </row>
        <row r="424">
          <cell r="C424">
            <v>2186258910.799999</v>
          </cell>
        </row>
        <row r="444">
          <cell r="C444">
            <v>23631968481.74001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S"/>
      <sheetName val="BoMJY09"/>
    </sheetNames>
    <sheetDataSet>
      <sheetData sheetId="0">
        <row r="8">
          <cell r="C8">
            <v>2398683315.93</v>
          </cell>
        </row>
        <row r="13">
          <cell r="C13">
            <v>2408714.1</v>
          </cell>
        </row>
        <row r="16">
          <cell r="C16">
            <v>9687352668.129993</v>
          </cell>
        </row>
        <row r="35">
          <cell r="C35">
            <v>38887646819.31</v>
          </cell>
        </row>
        <row r="54">
          <cell r="C54">
            <v>0</v>
          </cell>
        </row>
        <row r="75">
          <cell r="C75">
            <v>12728317421.960001</v>
          </cell>
        </row>
        <row r="95">
          <cell r="C95">
            <v>610194986.01</v>
          </cell>
        </row>
        <row r="110">
          <cell r="C110">
            <v>163269250.59</v>
          </cell>
        </row>
        <row r="123">
          <cell r="C123">
            <v>0</v>
          </cell>
        </row>
        <row r="129">
          <cell r="C129">
            <v>0</v>
          </cell>
        </row>
        <row r="144">
          <cell r="C144">
            <v>40632058.64</v>
          </cell>
        </row>
        <row r="166">
          <cell r="C166">
            <v>1966188574.1399999</v>
          </cell>
        </row>
        <row r="175">
          <cell r="C175">
            <v>17422383669.15</v>
          </cell>
        </row>
        <row r="178">
          <cell r="C178">
            <v>95371881.16</v>
          </cell>
        </row>
        <row r="195">
          <cell r="C195">
            <v>0</v>
          </cell>
        </row>
        <row r="212">
          <cell r="C212">
            <v>75820175.2</v>
          </cell>
        </row>
        <row r="232">
          <cell r="C232">
            <v>23705472312.03</v>
          </cell>
        </row>
        <row r="263">
          <cell r="C263">
            <v>62948775</v>
          </cell>
        </row>
        <row r="294">
          <cell r="C294">
            <v>0</v>
          </cell>
        </row>
        <row r="327">
          <cell r="C327">
            <v>0</v>
          </cell>
        </row>
        <row r="343">
          <cell r="C343">
            <v>976979</v>
          </cell>
        </row>
        <row r="373">
          <cell r="C373">
            <v>0</v>
          </cell>
        </row>
        <row r="390">
          <cell r="C390">
            <v>0</v>
          </cell>
        </row>
        <row r="409">
          <cell r="C409">
            <v>0</v>
          </cell>
        </row>
        <row r="424">
          <cell r="C424">
            <v>2036520777.6299999</v>
          </cell>
        </row>
        <row r="444">
          <cell r="C444">
            <v>23085199239.94999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BoMFB08"/>
    </sheetNames>
    <sheetDataSet>
      <sheetData sheetId="0">
        <row r="8">
          <cell r="C8">
            <v>2122880617.9</v>
          </cell>
        </row>
        <row r="13">
          <cell r="C13">
            <v>1228515.73</v>
          </cell>
        </row>
        <row r="16">
          <cell r="C16">
            <v>6624757967.600002</v>
          </cell>
        </row>
        <row r="35">
          <cell r="C35">
            <v>32194386323.31</v>
          </cell>
        </row>
        <row r="54">
          <cell r="C54">
            <v>0</v>
          </cell>
        </row>
        <row r="75">
          <cell r="C75">
            <v>12473559632.369999</v>
          </cell>
        </row>
        <row r="95">
          <cell r="C95">
            <v>1195034480.8500001</v>
          </cell>
        </row>
        <row r="110">
          <cell r="C110">
            <v>129460155.62</v>
          </cell>
        </row>
        <row r="123">
          <cell r="C123">
            <v>0</v>
          </cell>
        </row>
        <row r="129">
          <cell r="C129">
            <v>0</v>
          </cell>
        </row>
        <row r="144">
          <cell r="C144">
            <v>147605069.63</v>
          </cell>
        </row>
        <row r="166">
          <cell r="C166">
            <v>1984910226</v>
          </cell>
        </row>
        <row r="175">
          <cell r="C175">
            <v>15211434058.72</v>
          </cell>
        </row>
        <row r="178">
          <cell r="C178">
            <v>417441562.44</v>
          </cell>
        </row>
        <row r="195">
          <cell r="C195">
            <v>0</v>
          </cell>
        </row>
        <row r="212">
          <cell r="C212">
            <v>53399823.45</v>
          </cell>
        </row>
        <row r="232">
          <cell r="C232">
            <v>13168318001.699999</v>
          </cell>
        </row>
        <row r="263">
          <cell r="C263">
            <v>62978314</v>
          </cell>
        </row>
        <row r="294">
          <cell r="C294">
            <v>1000000000</v>
          </cell>
        </row>
        <row r="327">
          <cell r="C327">
            <v>223653608.95073804</v>
          </cell>
        </row>
        <row r="343">
          <cell r="C343">
            <v>5137790180.049262</v>
          </cell>
        </row>
        <row r="373">
          <cell r="C373">
            <v>0</v>
          </cell>
        </row>
        <row r="390">
          <cell r="C390">
            <v>0</v>
          </cell>
        </row>
        <row r="409">
          <cell r="C409">
            <v>0</v>
          </cell>
        </row>
        <row r="424">
          <cell r="C424">
            <v>1343540180.0900002</v>
          </cell>
        </row>
        <row r="444">
          <cell r="C444">
            <v>20255267260.000046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S"/>
      <sheetName val="BoMAG09"/>
    </sheetNames>
    <sheetDataSet>
      <sheetData sheetId="0">
        <row r="8">
          <cell r="C8">
            <v>6137433228.68</v>
          </cell>
        </row>
        <row r="13">
          <cell r="C13">
            <v>2369496.3</v>
          </cell>
        </row>
        <row r="16">
          <cell r="C16">
            <v>9602983029.79</v>
          </cell>
        </row>
        <row r="35">
          <cell r="C35">
            <v>38994410965.68001</v>
          </cell>
        </row>
        <row r="54">
          <cell r="C54">
            <v>0</v>
          </cell>
        </row>
        <row r="75">
          <cell r="C75">
            <v>12571432988.9</v>
          </cell>
        </row>
        <row r="95">
          <cell r="C95">
            <v>610857657.8299999</v>
          </cell>
        </row>
        <row r="110">
          <cell r="C110">
            <v>166270386.27</v>
          </cell>
        </row>
        <row r="123">
          <cell r="C123">
            <v>0</v>
          </cell>
        </row>
        <row r="129">
          <cell r="C129">
            <v>0</v>
          </cell>
        </row>
        <row r="144">
          <cell r="C144">
            <v>30231627.98</v>
          </cell>
        </row>
        <row r="166">
          <cell r="C166">
            <v>1966331916.06</v>
          </cell>
        </row>
        <row r="175">
          <cell r="C175">
            <v>17491599868.05</v>
          </cell>
        </row>
        <row r="178">
          <cell r="C178">
            <v>103125094.92999999</v>
          </cell>
        </row>
        <row r="195">
          <cell r="C195">
            <v>0</v>
          </cell>
        </row>
        <row r="212">
          <cell r="C212">
            <v>72554067.82</v>
          </cell>
        </row>
        <row r="232">
          <cell r="C232">
            <v>23546828052.52</v>
          </cell>
        </row>
        <row r="263">
          <cell r="C263">
            <v>61104775</v>
          </cell>
        </row>
        <row r="294">
          <cell r="C294">
            <v>0</v>
          </cell>
        </row>
        <row r="327">
          <cell r="C327">
            <v>0</v>
          </cell>
        </row>
        <row r="343">
          <cell r="C343">
            <v>976979</v>
          </cell>
        </row>
        <row r="373">
          <cell r="C373">
            <v>3715691958.56</v>
          </cell>
        </row>
        <row r="390">
          <cell r="C390">
            <v>0</v>
          </cell>
        </row>
        <row r="409">
          <cell r="C409">
            <v>0</v>
          </cell>
        </row>
        <row r="424">
          <cell r="C424">
            <v>2030982996.5900002</v>
          </cell>
        </row>
        <row r="444">
          <cell r="C444">
            <v>23059457505.279976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BS"/>
      <sheetName val="BoMSP09"/>
    </sheetNames>
    <sheetDataSet>
      <sheetData sheetId="0">
        <row r="8">
          <cell r="C8">
            <v>6313126080.12</v>
          </cell>
        </row>
        <row r="13">
          <cell r="C13">
            <v>2199440.81</v>
          </cell>
        </row>
        <row r="16">
          <cell r="C16">
            <v>8736720567.779997</v>
          </cell>
        </row>
        <row r="35">
          <cell r="C35">
            <v>38616063985.65</v>
          </cell>
        </row>
        <row r="54">
          <cell r="C54">
            <v>0</v>
          </cell>
        </row>
        <row r="75">
          <cell r="C75">
            <v>12115556208.539999</v>
          </cell>
        </row>
        <row r="95">
          <cell r="C95">
            <v>542276081.49</v>
          </cell>
        </row>
        <row r="110">
          <cell r="C110">
            <v>165782337.82</v>
          </cell>
        </row>
        <row r="123">
          <cell r="C123">
            <v>0</v>
          </cell>
        </row>
        <row r="129">
          <cell r="C129">
            <v>0</v>
          </cell>
        </row>
        <row r="144">
          <cell r="C144">
            <v>33034767.369999997</v>
          </cell>
        </row>
        <row r="166">
          <cell r="C166">
            <v>1970422663.8799999</v>
          </cell>
        </row>
        <row r="175">
          <cell r="C175">
            <v>17284864737.45</v>
          </cell>
        </row>
        <row r="178">
          <cell r="C178">
            <v>120377207.00999999</v>
          </cell>
        </row>
        <row r="195">
          <cell r="C195">
            <v>0</v>
          </cell>
        </row>
        <row r="212">
          <cell r="C212">
            <v>78143021.08</v>
          </cell>
        </row>
        <row r="232">
          <cell r="C232">
            <v>21719770480.4</v>
          </cell>
        </row>
        <row r="263">
          <cell r="C263">
            <v>61070636</v>
          </cell>
        </row>
        <row r="294">
          <cell r="C294">
            <v>1185000000</v>
          </cell>
        </row>
        <row r="327">
          <cell r="C327">
            <v>0</v>
          </cell>
        </row>
        <row r="343">
          <cell r="C343">
            <v>976979</v>
          </cell>
        </row>
        <row r="373">
          <cell r="C373">
            <v>3999369637.57</v>
          </cell>
        </row>
        <row r="390">
          <cell r="C390">
            <v>0</v>
          </cell>
        </row>
        <row r="409">
          <cell r="C409">
            <v>0</v>
          </cell>
        </row>
        <row r="424">
          <cell r="C424">
            <v>1988246215.01</v>
          </cell>
        </row>
        <row r="444">
          <cell r="C444">
            <v>22057363220.130013</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BS"/>
      <sheetName val="BoMOC09"/>
    </sheetNames>
    <sheetDataSet>
      <sheetData sheetId="0">
        <row r="8">
          <cell r="C8">
            <v>6356641002.46</v>
          </cell>
        </row>
        <row r="13">
          <cell r="C13">
            <v>2400140.96</v>
          </cell>
        </row>
        <row r="16">
          <cell r="C16">
            <v>9137633446.06</v>
          </cell>
        </row>
        <row r="35">
          <cell r="C35">
            <v>39011070371.87</v>
          </cell>
        </row>
        <row r="54">
          <cell r="C54">
            <v>0</v>
          </cell>
        </row>
        <row r="75">
          <cell r="C75">
            <v>12189477739.130001</v>
          </cell>
        </row>
        <row r="95">
          <cell r="C95">
            <v>516481422.23</v>
          </cell>
        </row>
        <row r="110">
          <cell r="C110">
            <v>162112998.33</v>
          </cell>
        </row>
        <row r="123">
          <cell r="C123">
            <v>0</v>
          </cell>
        </row>
        <row r="129">
          <cell r="C129">
            <v>0</v>
          </cell>
        </row>
        <row r="144">
          <cell r="C144">
            <v>31980616.7</v>
          </cell>
        </row>
        <row r="166">
          <cell r="C166">
            <v>1971960950.7</v>
          </cell>
        </row>
        <row r="175">
          <cell r="C175">
            <v>17724846220.81</v>
          </cell>
        </row>
        <row r="178">
          <cell r="C178">
            <v>97729827.74999999</v>
          </cell>
        </row>
        <row r="195">
          <cell r="C195">
            <v>0</v>
          </cell>
        </row>
        <row r="212">
          <cell r="C212">
            <v>78227223.36</v>
          </cell>
        </row>
        <row r="232">
          <cell r="C232">
            <v>24216337565.300003</v>
          </cell>
        </row>
        <row r="263">
          <cell r="C263">
            <v>61024911</v>
          </cell>
        </row>
        <row r="294">
          <cell r="C294">
            <v>0</v>
          </cell>
        </row>
        <row r="327">
          <cell r="C327">
            <v>0</v>
          </cell>
        </row>
        <row r="343">
          <cell r="C343">
            <v>976979</v>
          </cell>
        </row>
        <row r="373">
          <cell r="C373">
            <v>3999369637.57</v>
          </cell>
        </row>
        <row r="390">
          <cell r="C390">
            <v>0</v>
          </cell>
        </row>
        <row r="409">
          <cell r="C409">
            <v>0</v>
          </cell>
        </row>
        <row r="424">
          <cell r="C424">
            <v>517593314.54999995</v>
          </cell>
        </row>
        <row r="444">
          <cell r="C444">
            <v>22683653009.050007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BS"/>
      <sheetName val="BoMNV09"/>
    </sheetNames>
    <sheetDataSet>
      <sheetData sheetId="0">
        <row r="8">
          <cell r="C8">
            <v>8645636703.220001</v>
          </cell>
        </row>
        <row r="13">
          <cell r="C13">
            <v>2462893.94</v>
          </cell>
        </row>
        <row r="16">
          <cell r="C16">
            <v>9551570799.26999</v>
          </cell>
        </row>
        <row r="35">
          <cell r="C35">
            <v>38189118257.84</v>
          </cell>
        </row>
        <row r="54">
          <cell r="C54">
            <v>0</v>
          </cell>
        </row>
        <row r="75">
          <cell r="C75">
            <v>11968751879.14</v>
          </cell>
        </row>
        <row r="95">
          <cell r="C95">
            <v>519616879.75</v>
          </cell>
        </row>
        <row r="110">
          <cell r="C110">
            <v>165874575.69</v>
          </cell>
        </row>
        <row r="123">
          <cell r="C123">
            <v>0</v>
          </cell>
        </row>
        <row r="129">
          <cell r="C129">
            <v>0</v>
          </cell>
        </row>
        <row r="144">
          <cell r="C144">
            <v>46508395</v>
          </cell>
        </row>
        <row r="166">
          <cell r="C166">
            <v>1973206875.17</v>
          </cell>
        </row>
        <row r="175">
          <cell r="C175">
            <v>17964655079.66</v>
          </cell>
        </row>
        <row r="178">
          <cell r="C178">
            <v>130316024.24</v>
          </cell>
        </row>
        <row r="195">
          <cell r="C195">
            <v>0</v>
          </cell>
        </row>
        <row r="212">
          <cell r="C212">
            <v>77833190.97</v>
          </cell>
        </row>
        <row r="232">
          <cell r="C232">
            <v>26663376094.82</v>
          </cell>
        </row>
        <row r="263">
          <cell r="C263">
            <v>61025911</v>
          </cell>
        </row>
        <row r="294">
          <cell r="C294">
            <v>0</v>
          </cell>
        </row>
        <row r="327">
          <cell r="C327">
            <v>0</v>
          </cell>
        </row>
        <row r="343">
          <cell r="C343">
            <v>976979</v>
          </cell>
        </row>
        <row r="373">
          <cell r="C373">
            <v>3999369637.57</v>
          </cell>
        </row>
        <row r="390">
          <cell r="C390">
            <v>0</v>
          </cell>
        </row>
        <row r="409">
          <cell r="C409">
            <v>0</v>
          </cell>
        </row>
        <row r="424">
          <cell r="C424">
            <v>532039366.4499999</v>
          </cell>
        </row>
        <row r="444">
          <cell r="C444">
            <v>21633154975.790028</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BS"/>
      <sheetName val="BoMDC09"/>
    </sheetNames>
    <sheetDataSet>
      <sheetData sheetId="0">
        <row r="8">
          <cell r="C8">
            <v>8510145241.440001</v>
          </cell>
        </row>
        <row r="13">
          <cell r="C13">
            <v>2992042.39</v>
          </cell>
        </row>
        <row r="16">
          <cell r="C16">
            <v>9114984767.97</v>
          </cell>
        </row>
        <row r="35">
          <cell r="C35">
            <v>39576043981.53001</v>
          </cell>
        </row>
        <row r="54">
          <cell r="C54">
            <v>0</v>
          </cell>
        </row>
        <row r="75">
          <cell r="C75">
            <v>12301936869.06</v>
          </cell>
        </row>
        <row r="95">
          <cell r="C95">
            <v>1569240725.44</v>
          </cell>
        </row>
        <row r="110">
          <cell r="C110">
            <v>160143781.83</v>
          </cell>
        </row>
        <row r="123">
          <cell r="C123">
            <v>0</v>
          </cell>
        </row>
        <row r="129">
          <cell r="C129">
            <v>0</v>
          </cell>
        </row>
        <row r="144">
          <cell r="C144">
            <v>32755449.28</v>
          </cell>
        </row>
        <row r="166">
          <cell r="C166">
            <v>1975180412.41</v>
          </cell>
        </row>
        <row r="175">
          <cell r="C175">
            <v>21068869588.43</v>
          </cell>
        </row>
        <row r="178">
          <cell r="C178">
            <v>60721841.95</v>
          </cell>
        </row>
        <row r="195">
          <cell r="C195">
            <v>0</v>
          </cell>
        </row>
        <row r="212">
          <cell r="C212">
            <v>75178858.23</v>
          </cell>
        </row>
        <row r="232">
          <cell r="C232">
            <v>25623295191.18</v>
          </cell>
        </row>
        <row r="263">
          <cell r="C263">
            <v>61026911</v>
          </cell>
        </row>
        <row r="294">
          <cell r="C294">
            <v>0</v>
          </cell>
        </row>
        <row r="327">
          <cell r="C327">
            <v>0</v>
          </cell>
        </row>
        <row r="343">
          <cell r="C343">
            <v>976979</v>
          </cell>
        </row>
        <row r="373">
          <cell r="C373">
            <v>3999369637.57</v>
          </cell>
        </row>
        <row r="390">
          <cell r="C390">
            <v>0</v>
          </cell>
        </row>
        <row r="409">
          <cell r="C409">
            <v>0</v>
          </cell>
        </row>
        <row r="424">
          <cell r="C424">
            <v>499231877.2100001</v>
          </cell>
        </row>
        <row r="444">
          <cell r="C444">
            <v>21854752386.28005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S"/>
      <sheetName val="BoMJN10"/>
    </sheetNames>
    <sheetDataSet>
      <sheetData sheetId="0">
        <row r="8">
          <cell r="C8">
            <v>8313923085.619999</v>
          </cell>
        </row>
        <row r="13">
          <cell r="C13">
            <v>3316241.4</v>
          </cell>
        </row>
        <row r="16">
          <cell r="C16">
            <v>8132113887.000005</v>
          </cell>
        </row>
        <row r="35">
          <cell r="C35">
            <v>38344260228.21</v>
          </cell>
        </row>
        <row r="54">
          <cell r="C54">
            <v>0</v>
          </cell>
        </row>
        <row r="75">
          <cell r="C75">
            <v>12072226594.12</v>
          </cell>
        </row>
        <row r="95">
          <cell r="C95">
            <v>491846223.39000005</v>
          </cell>
        </row>
        <row r="110">
          <cell r="C110">
            <v>161269206.95</v>
          </cell>
        </row>
        <row r="123">
          <cell r="C123">
            <v>0</v>
          </cell>
        </row>
        <row r="129">
          <cell r="C129">
            <v>0</v>
          </cell>
        </row>
        <row r="144">
          <cell r="C144">
            <v>100871748.53</v>
          </cell>
        </row>
        <row r="166">
          <cell r="C166">
            <v>1976665763.04</v>
          </cell>
        </row>
        <row r="175">
          <cell r="C175">
            <v>18952441887.06</v>
          </cell>
        </row>
        <row r="178">
          <cell r="C178">
            <v>99067788.85</v>
          </cell>
        </row>
        <row r="195">
          <cell r="C195">
            <v>0</v>
          </cell>
        </row>
        <row r="212">
          <cell r="C212">
            <v>151188492.64</v>
          </cell>
        </row>
        <row r="232">
          <cell r="C232">
            <v>25830098278.86</v>
          </cell>
        </row>
        <row r="263">
          <cell r="C263">
            <v>61026911</v>
          </cell>
        </row>
        <row r="294">
          <cell r="C294">
            <v>0</v>
          </cell>
        </row>
        <row r="327">
          <cell r="C327">
            <v>0</v>
          </cell>
        </row>
        <row r="343">
          <cell r="C343">
            <v>976979</v>
          </cell>
        </row>
        <row r="373">
          <cell r="C373">
            <v>3999369637.57</v>
          </cell>
        </row>
        <row r="390">
          <cell r="C390">
            <v>0</v>
          </cell>
        </row>
        <row r="409">
          <cell r="C409">
            <v>0</v>
          </cell>
        </row>
        <row r="424">
          <cell r="C424">
            <v>538212835.93</v>
          </cell>
        </row>
        <row r="444">
          <cell r="C444">
            <v>19964110167.409992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BS"/>
      <sheetName val="BoMFB10"/>
    </sheetNames>
    <sheetDataSet>
      <sheetData sheetId="0">
        <row r="8">
          <cell r="C8">
            <v>8554660370.51</v>
          </cell>
        </row>
        <row r="13">
          <cell r="C13">
            <v>3443821.62</v>
          </cell>
        </row>
        <row r="16">
          <cell r="C16">
            <v>16165038531.259998</v>
          </cell>
        </row>
        <row r="35">
          <cell r="C35">
            <v>31170163890.569996</v>
          </cell>
        </row>
        <row r="54">
          <cell r="C54">
            <v>0</v>
          </cell>
        </row>
        <row r="75">
          <cell r="C75">
            <v>12310380973.46</v>
          </cell>
        </row>
        <row r="95">
          <cell r="C95">
            <v>524901040.5300001</v>
          </cell>
        </row>
        <row r="110">
          <cell r="C110">
            <v>166875362.16</v>
          </cell>
        </row>
        <row r="123">
          <cell r="C123">
            <v>0</v>
          </cell>
        </row>
        <row r="129">
          <cell r="C129">
            <v>0</v>
          </cell>
        </row>
        <row r="144">
          <cell r="C144">
            <v>61454897.129999995</v>
          </cell>
        </row>
        <row r="166">
          <cell r="C166">
            <v>1984218594.7199998</v>
          </cell>
        </row>
        <row r="175">
          <cell r="C175">
            <v>18641061393.98</v>
          </cell>
        </row>
        <row r="178">
          <cell r="C178">
            <v>109681655.514083</v>
          </cell>
        </row>
        <row r="195">
          <cell r="C195">
            <v>0</v>
          </cell>
        </row>
        <row r="212">
          <cell r="C212">
            <v>77405761.3</v>
          </cell>
        </row>
        <row r="232">
          <cell r="C232">
            <v>27109324184.088</v>
          </cell>
        </row>
        <row r="263">
          <cell r="C263">
            <v>61016411</v>
          </cell>
        </row>
        <row r="294">
          <cell r="C294">
            <v>0</v>
          </cell>
        </row>
        <row r="327">
          <cell r="C327">
            <v>0</v>
          </cell>
        </row>
        <row r="343">
          <cell r="C343">
            <v>976979</v>
          </cell>
        </row>
        <row r="373">
          <cell r="C373">
            <v>3999369637.57</v>
          </cell>
        </row>
        <row r="390">
          <cell r="C390">
            <v>0</v>
          </cell>
        </row>
        <row r="409">
          <cell r="C409">
            <v>0</v>
          </cell>
        </row>
        <row r="424">
          <cell r="C424">
            <v>486144900.9300002</v>
          </cell>
        </row>
        <row r="444">
          <cell r="C444">
            <v>20456156558.51</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BS"/>
      <sheetName val="BoMMR10"/>
    </sheetNames>
    <sheetDataSet>
      <sheetData sheetId="0">
        <row r="8">
          <cell r="C8">
            <v>8543579392.18</v>
          </cell>
        </row>
        <row r="13">
          <cell r="C13">
            <v>528348.17</v>
          </cell>
        </row>
        <row r="16">
          <cell r="C16">
            <v>16415657714.740002</v>
          </cell>
        </row>
        <row r="35">
          <cell r="C35">
            <v>30458217517.43</v>
          </cell>
        </row>
        <row r="54">
          <cell r="C54">
            <v>0</v>
          </cell>
        </row>
        <row r="75">
          <cell r="C75">
            <v>12299389232.6</v>
          </cell>
        </row>
        <row r="95">
          <cell r="C95">
            <v>473869289.6599999</v>
          </cell>
        </row>
        <row r="110">
          <cell r="C110">
            <v>161420288.23</v>
          </cell>
        </row>
        <row r="123">
          <cell r="C123">
            <v>0</v>
          </cell>
        </row>
        <row r="129">
          <cell r="C129">
            <v>0</v>
          </cell>
        </row>
        <row r="144">
          <cell r="C144">
            <v>161375742.75</v>
          </cell>
        </row>
        <row r="166">
          <cell r="C166">
            <v>1985616882.9299998</v>
          </cell>
        </row>
        <row r="175">
          <cell r="C175">
            <v>18743303560.85</v>
          </cell>
        </row>
        <row r="178">
          <cell r="C178">
            <v>115005660.54879598</v>
          </cell>
        </row>
        <row r="195">
          <cell r="C195">
            <v>0</v>
          </cell>
        </row>
        <row r="212">
          <cell r="C212">
            <v>83725646.88</v>
          </cell>
        </row>
        <row r="232">
          <cell r="C232">
            <v>23221019746.064</v>
          </cell>
        </row>
        <row r="263">
          <cell r="C263">
            <v>61018411</v>
          </cell>
        </row>
        <row r="294">
          <cell r="C294">
            <v>3000000000</v>
          </cell>
        </row>
        <row r="327">
          <cell r="C327">
            <v>0</v>
          </cell>
        </row>
        <row r="343">
          <cell r="C343">
            <v>976979</v>
          </cell>
        </row>
        <row r="373">
          <cell r="C373">
            <v>3999369637.57</v>
          </cell>
        </row>
        <row r="390">
          <cell r="C390">
            <v>0</v>
          </cell>
        </row>
        <row r="409">
          <cell r="C409">
            <v>0</v>
          </cell>
        </row>
        <row r="424">
          <cell r="C424">
            <v>618691262.1799998</v>
          </cell>
        </row>
        <row r="444">
          <cell r="C444">
            <v>20656543504.529987</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BS"/>
      <sheetName val="BoMAP10"/>
    </sheetNames>
    <sheetDataSet>
      <sheetData sheetId="0">
        <row r="8">
          <cell r="C8">
            <v>8747171860.26</v>
          </cell>
        </row>
        <row r="13">
          <cell r="C13">
            <v>963621.88</v>
          </cell>
        </row>
        <row r="16">
          <cell r="C16">
            <v>16282483959.68</v>
          </cell>
        </row>
        <row r="54">
          <cell r="C54">
            <v>0</v>
          </cell>
        </row>
        <row r="95">
          <cell r="C95">
            <v>502706829.8</v>
          </cell>
        </row>
        <row r="110">
          <cell r="C110">
            <v>160231523.32</v>
          </cell>
        </row>
        <row r="123">
          <cell r="C123">
            <v>0</v>
          </cell>
        </row>
        <row r="129">
          <cell r="C129">
            <v>0</v>
          </cell>
        </row>
        <row r="144">
          <cell r="C144">
            <v>34115845.87</v>
          </cell>
        </row>
        <row r="166">
          <cell r="C166">
            <v>1991175280.4099998</v>
          </cell>
        </row>
        <row r="175">
          <cell r="C175">
            <v>18751685785.17</v>
          </cell>
        </row>
        <row r="178">
          <cell r="C178">
            <v>111672407.46999998</v>
          </cell>
        </row>
        <row r="195">
          <cell r="C195">
            <v>0</v>
          </cell>
        </row>
        <row r="212">
          <cell r="C212">
            <v>78741567.36</v>
          </cell>
        </row>
        <row r="232">
          <cell r="C232">
            <v>25110088011.66</v>
          </cell>
        </row>
        <row r="263">
          <cell r="C263">
            <v>61019411</v>
          </cell>
        </row>
        <row r="294">
          <cell r="C294">
            <v>1700000000</v>
          </cell>
        </row>
        <row r="327">
          <cell r="C327">
            <v>0</v>
          </cell>
        </row>
        <row r="343">
          <cell r="C343">
            <v>976979</v>
          </cell>
        </row>
        <row r="373">
          <cell r="C373">
            <v>3999369637.57</v>
          </cell>
        </row>
        <row r="390">
          <cell r="C390">
            <v>0</v>
          </cell>
        </row>
        <row r="409">
          <cell r="C409">
            <v>0</v>
          </cell>
        </row>
        <row r="444">
          <cell r="C444">
            <v>20976469956.159992</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BS"/>
      <sheetName val="BoMMY10"/>
    </sheetNames>
    <sheetDataSet>
      <sheetData sheetId="0">
        <row r="8">
          <cell r="C8">
            <v>9556236056.76</v>
          </cell>
        </row>
        <row r="13">
          <cell r="C13">
            <v>1617113.74</v>
          </cell>
        </row>
        <row r="16">
          <cell r="C16">
            <v>16384195707.950003</v>
          </cell>
        </row>
        <row r="54">
          <cell r="C54">
            <v>0</v>
          </cell>
        </row>
        <row r="95">
          <cell r="C95">
            <v>478727471.43999994</v>
          </cell>
        </row>
        <row r="110">
          <cell r="C110">
            <v>179131715.54</v>
          </cell>
        </row>
        <row r="123">
          <cell r="C123">
            <v>0</v>
          </cell>
        </row>
        <row r="129">
          <cell r="C129">
            <v>0</v>
          </cell>
        </row>
        <row r="166">
          <cell r="C166">
            <v>1992612597.4999998</v>
          </cell>
        </row>
        <row r="175">
          <cell r="C175">
            <v>18911351549.29</v>
          </cell>
        </row>
        <row r="178">
          <cell r="C178">
            <v>116609577.59925199</v>
          </cell>
        </row>
        <row r="195">
          <cell r="C195">
            <v>0</v>
          </cell>
        </row>
        <row r="212">
          <cell r="C212">
            <v>74193548.99</v>
          </cell>
        </row>
        <row r="232">
          <cell r="C232">
            <v>26454490171.89</v>
          </cell>
        </row>
        <row r="263">
          <cell r="C263">
            <v>61020411</v>
          </cell>
        </row>
        <row r="294">
          <cell r="C294">
            <v>0</v>
          </cell>
        </row>
        <row r="327">
          <cell r="C327">
            <v>0</v>
          </cell>
        </row>
        <row r="343">
          <cell r="C343">
            <v>700304979</v>
          </cell>
        </row>
        <row r="373">
          <cell r="C373">
            <v>3999369637.57</v>
          </cell>
        </row>
        <row r="390">
          <cell r="C390">
            <v>0</v>
          </cell>
        </row>
        <row r="409">
          <cell r="C409">
            <v>0</v>
          </cell>
        </row>
        <row r="444">
          <cell r="C444">
            <v>23542384742.170002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BoMMR08"/>
    </sheetNames>
    <sheetDataSet>
      <sheetData sheetId="0">
        <row r="8">
          <cell r="C8">
            <v>2004882313.8899999</v>
          </cell>
        </row>
        <row r="13">
          <cell r="C13">
            <v>842784.62</v>
          </cell>
        </row>
        <row r="16">
          <cell r="C16">
            <v>1810220940.0799942</v>
          </cell>
        </row>
        <row r="35">
          <cell r="C35">
            <v>38880188626.75</v>
          </cell>
        </row>
        <row r="54">
          <cell r="C54">
            <v>0</v>
          </cell>
        </row>
        <row r="75">
          <cell r="C75">
            <v>11998338847.83</v>
          </cell>
        </row>
        <row r="95">
          <cell r="C95">
            <v>1074736328.89</v>
          </cell>
        </row>
        <row r="110">
          <cell r="C110">
            <v>154906691.13</v>
          </cell>
        </row>
        <row r="123">
          <cell r="C123">
            <v>0</v>
          </cell>
        </row>
        <row r="129">
          <cell r="C129">
            <v>0</v>
          </cell>
        </row>
        <row r="144">
          <cell r="C144">
            <v>155639020.44</v>
          </cell>
        </row>
        <row r="166">
          <cell r="C166">
            <v>1984052799.8</v>
          </cell>
        </row>
        <row r="175">
          <cell r="C175">
            <v>14937101064.65</v>
          </cell>
        </row>
        <row r="178">
          <cell r="C178">
            <v>394502724.59999996</v>
          </cell>
        </row>
        <row r="195">
          <cell r="C195">
            <v>0</v>
          </cell>
        </row>
        <row r="212">
          <cell r="C212">
            <v>162852584.84</v>
          </cell>
        </row>
        <row r="232">
          <cell r="C232">
            <v>12966512476.35</v>
          </cell>
        </row>
        <row r="263">
          <cell r="C263">
            <v>62967598</v>
          </cell>
        </row>
        <row r="294">
          <cell r="C294">
            <v>2750000000</v>
          </cell>
        </row>
        <row r="327">
          <cell r="C327">
            <v>165598380.0914268</v>
          </cell>
        </row>
        <row r="343">
          <cell r="C343">
            <v>7200367738.908573</v>
          </cell>
        </row>
        <row r="373">
          <cell r="C373">
            <v>0</v>
          </cell>
        </row>
        <row r="390">
          <cell r="C390">
            <v>0</v>
          </cell>
        </row>
        <row r="409">
          <cell r="C409">
            <v>0</v>
          </cell>
        </row>
        <row r="424">
          <cell r="C424">
            <v>1346605586.0300002</v>
          </cell>
        </row>
        <row r="444">
          <cell r="C444">
            <v>18077300199.609997</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BS"/>
      <sheetName val="BoMJU10"/>
    </sheetNames>
    <sheetDataSet>
      <sheetData sheetId="0">
        <row r="8">
          <cell r="C8">
            <v>9176961858.26</v>
          </cell>
        </row>
        <row r="13">
          <cell r="C13">
            <v>1585899.07</v>
          </cell>
        </row>
        <row r="16">
          <cell r="C16">
            <v>13563808661.619993</v>
          </cell>
        </row>
        <row r="35">
          <cell r="C35">
            <v>34184241495.04</v>
          </cell>
        </row>
        <row r="54">
          <cell r="C54">
            <v>0</v>
          </cell>
        </row>
        <row r="75">
          <cell r="C75">
            <v>13790627373.59</v>
          </cell>
        </row>
        <row r="95">
          <cell r="C95">
            <v>508577918.16</v>
          </cell>
        </row>
        <row r="110">
          <cell r="C110">
            <v>174670627.56</v>
          </cell>
        </row>
        <row r="123">
          <cell r="C123">
            <v>0</v>
          </cell>
        </row>
        <row r="129">
          <cell r="C129">
            <v>0</v>
          </cell>
        </row>
        <row r="144">
          <cell r="C144">
            <v>64699089.669999994</v>
          </cell>
        </row>
        <row r="166">
          <cell r="C166">
            <v>1917521781.8799999</v>
          </cell>
        </row>
        <row r="175">
          <cell r="C175">
            <v>18649461355.77</v>
          </cell>
        </row>
        <row r="178">
          <cell r="C178">
            <v>122869269.00579399</v>
          </cell>
        </row>
        <row r="195">
          <cell r="C195">
            <v>0</v>
          </cell>
        </row>
        <row r="212">
          <cell r="C212">
            <v>420052156.81</v>
          </cell>
        </row>
        <row r="232">
          <cell r="C232">
            <v>26965835624.848</v>
          </cell>
        </row>
        <row r="263">
          <cell r="C263">
            <v>61021411</v>
          </cell>
        </row>
        <row r="294">
          <cell r="C294">
            <v>2000000000</v>
          </cell>
        </row>
        <row r="327">
          <cell r="C327">
            <v>0</v>
          </cell>
        </row>
        <row r="343">
          <cell r="C343">
            <v>976979</v>
          </cell>
        </row>
        <row r="373">
          <cell r="C373">
            <v>3999369637.57</v>
          </cell>
        </row>
        <row r="390">
          <cell r="C390">
            <v>0</v>
          </cell>
        </row>
        <row r="409">
          <cell r="C409">
            <v>0</v>
          </cell>
        </row>
        <row r="424">
          <cell r="C424">
            <v>889237206.1500001</v>
          </cell>
        </row>
        <row r="444">
          <cell r="C444">
            <v>20273871065.05</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BS"/>
      <sheetName val="BoMJY10"/>
    </sheetNames>
    <sheetDataSet>
      <sheetData sheetId="0">
        <row r="8">
          <cell r="C8">
            <v>8577475111.360001</v>
          </cell>
        </row>
        <row r="13">
          <cell r="C13">
            <v>1698400.21</v>
          </cell>
        </row>
        <row r="16">
          <cell r="C16">
            <v>13263447505.47</v>
          </cell>
        </row>
        <row r="35">
          <cell r="C35">
            <v>35777790271.03</v>
          </cell>
        </row>
        <row r="54">
          <cell r="C54">
            <v>0</v>
          </cell>
        </row>
        <row r="95">
          <cell r="C95">
            <v>474726978.5500001</v>
          </cell>
        </row>
        <row r="110">
          <cell r="C110">
            <v>169480259.06</v>
          </cell>
        </row>
        <row r="123">
          <cell r="C123">
            <v>0</v>
          </cell>
        </row>
        <row r="129">
          <cell r="C129">
            <v>0</v>
          </cell>
        </row>
        <row r="144">
          <cell r="C144">
            <v>124296837.12</v>
          </cell>
        </row>
        <row r="166">
          <cell r="C166">
            <v>1917496167.32</v>
          </cell>
        </row>
        <row r="175">
          <cell r="C175">
            <v>18959472219.74</v>
          </cell>
        </row>
        <row r="178">
          <cell r="C178">
            <v>103254387.210503</v>
          </cell>
        </row>
        <row r="195">
          <cell r="C195">
            <v>0</v>
          </cell>
        </row>
        <row r="212">
          <cell r="C212">
            <v>124976349.45</v>
          </cell>
        </row>
        <row r="232">
          <cell r="C232">
            <v>29645340743.786</v>
          </cell>
        </row>
        <row r="263">
          <cell r="C263">
            <v>61021411</v>
          </cell>
        </row>
        <row r="294">
          <cell r="C294">
            <v>0</v>
          </cell>
        </row>
        <row r="327">
          <cell r="C327">
            <v>0</v>
          </cell>
        </row>
        <row r="343">
          <cell r="C343">
            <v>976979</v>
          </cell>
        </row>
        <row r="373">
          <cell r="C373">
            <v>3999369637.57</v>
          </cell>
        </row>
        <row r="390">
          <cell r="C390">
            <v>0</v>
          </cell>
        </row>
        <row r="409">
          <cell r="C409">
            <v>0</v>
          </cell>
        </row>
        <row r="444">
          <cell r="C444">
            <v>18508569286.829998</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BS"/>
      <sheetName val="BoMAG10"/>
    </sheetNames>
    <sheetDataSet>
      <sheetData sheetId="0">
        <row r="8">
          <cell r="C8">
            <v>8964912294.29</v>
          </cell>
        </row>
        <row r="13">
          <cell r="C13">
            <v>2019952.45</v>
          </cell>
        </row>
        <row r="16">
          <cell r="C16">
            <v>17475175109.269997</v>
          </cell>
        </row>
        <row r="35">
          <cell r="C35">
            <v>31855438379.690002</v>
          </cell>
        </row>
        <row r="54">
          <cell r="C54">
            <v>0</v>
          </cell>
        </row>
        <row r="75">
          <cell r="C75">
            <v>13993649388.7</v>
          </cell>
        </row>
        <row r="95">
          <cell r="C95">
            <v>507055130.61</v>
          </cell>
        </row>
        <row r="110">
          <cell r="C110">
            <v>176935804.41</v>
          </cell>
        </row>
        <row r="123">
          <cell r="C123">
            <v>0</v>
          </cell>
        </row>
        <row r="129">
          <cell r="C129">
            <v>0</v>
          </cell>
        </row>
        <row r="144">
          <cell r="C144">
            <v>20938686.25</v>
          </cell>
        </row>
        <row r="166">
          <cell r="C166">
            <v>1917281205.43</v>
          </cell>
        </row>
        <row r="175">
          <cell r="C175">
            <v>19099734956.82</v>
          </cell>
        </row>
        <row r="178">
          <cell r="C178">
            <v>124839038.85775098</v>
          </cell>
        </row>
        <row r="195">
          <cell r="C195">
            <v>0</v>
          </cell>
        </row>
        <row r="212">
          <cell r="C212">
            <v>114821816.55</v>
          </cell>
        </row>
        <row r="232">
          <cell r="C232">
            <v>28860253765.1498</v>
          </cell>
        </row>
        <row r="263">
          <cell r="C263">
            <v>61023411</v>
          </cell>
        </row>
        <row r="294">
          <cell r="C294">
            <v>0</v>
          </cell>
        </row>
        <row r="327">
          <cell r="C327">
            <v>911247000</v>
          </cell>
        </row>
        <row r="343">
          <cell r="C343">
            <v>1342013529</v>
          </cell>
        </row>
        <row r="373">
          <cell r="C373">
            <v>3999369637.57</v>
          </cell>
        </row>
        <row r="390">
          <cell r="C390">
            <v>0</v>
          </cell>
        </row>
        <row r="409">
          <cell r="C409">
            <v>0</v>
          </cell>
        </row>
        <row r="424">
          <cell r="C424">
            <v>927758243.2200001</v>
          </cell>
        </row>
        <row r="444">
          <cell r="C444">
            <v>19472344551.76997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BS"/>
      <sheetName val="BoMSP10"/>
    </sheetNames>
    <sheetDataSet>
      <sheetData sheetId="0">
        <row r="8">
          <cell r="C8">
            <v>9137733880.68</v>
          </cell>
        </row>
        <row r="13">
          <cell r="C13">
            <v>2468976.5</v>
          </cell>
        </row>
        <row r="16">
          <cell r="C16">
            <v>20950598344.340004</v>
          </cell>
        </row>
        <row r="35">
          <cell r="C35">
            <v>31497674340.360004</v>
          </cell>
        </row>
        <row r="54">
          <cell r="C54">
            <v>0</v>
          </cell>
        </row>
        <row r="75">
          <cell r="C75">
            <v>14105519175.76</v>
          </cell>
        </row>
        <row r="95">
          <cell r="C95">
            <v>683740550.92</v>
          </cell>
        </row>
        <row r="110">
          <cell r="C110">
            <v>174468810.76</v>
          </cell>
        </row>
        <row r="123">
          <cell r="C123">
            <v>0</v>
          </cell>
        </row>
        <row r="129">
          <cell r="C129">
            <v>0</v>
          </cell>
        </row>
        <row r="144">
          <cell r="C144">
            <v>224897776.43</v>
          </cell>
        </row>
        <row r="166">
          <cell r="C166">
            <v>1917232523.48</v>
          </cell>
        </row>
        <row r="175">
          <cell r="C175">
            <v>19096175257.76</v>
          </cell>
        </row>
        <row r="178">
          <cell r="C178">
            <v>134745400.047882</v>
          </cell>
        </row>
        <row r="195">
          <cell r="C195">
            <v>0</v>
          </cell>
        </row>
        <row r="212">
          <cell r="C212">
            <v>242852303.67</v>
          </cell>
        </row>
        <row r="232">
          <cell r="C232">
            <v>26363280180.314003</v>
          </cell>
        </row>
        <row r="263">
          <cell r="C263">
            <v>61024411</v>
          </cell>
        </row>
        <row r="294">
          <cell r="C294">
            <v>0</v>
          </cell>
        </row>
        <row r="327">
          <cell r="C327">
            <v>2101005643</v>
          </cell>
        </row>
        <row r="343">
          <cell r="C343">
            <v>5128532713</v>
          </cell>
        </row>
        <row r="373">
          <cell r="C373">
            <v>3999369637.57</v>
          </cell>
        </row>
        <row r="390">
          <cell r="C390">
            <v>0</v>
          </cell>
        </row>
        <row r="409">
          <cell r="C409">
            <v>0</v>
          </cell>
        </row>
        <row r="424">
          <cell r="C424">
            <v>1072126643.84</v>
          </cell>
        </row>
        <row r="444">
          <cell r="C444">
            <v>20495222189.169994</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BS"/>
      <sheetName val="BoMOC10"/>
    </sheetNames>
    <sheetDataSet>
      <sheetData sheetId="0">
        <row r="8">
          <cell r="C8">
            <v>9189046142.529999</v>
          </cell>
        </row>
        <row r="13">
          <cell r="C13">
            <v>2698345.39</v>
          </cell>
        </row>
        <row r="16">
          <cell r="C16">
            <v>15807355569.879997</v>
          </cell>
        </row>
        <row r="35">
          <cell r="C35">
            <v>29929794581.53</v>
          </cell>
        </row>
        <row r="54">
          <cell r="C54">
            <v>0</v>
          </cell>
        </row>
        <row r="75">
          <cell r="C75">
            <v>21465069079.63</v>
          </cell>
        </row>
        <row r="95">
          <cell r="C95">
            <v>746699491.6199999</v>
          </cell>
        </row>
        <row r="110">
          <cell r="C110">
            <v>177560916.34</v>
          </cell>
        </row>
        <row r="123">
          <cell r="C123">
            <v>0</v>
          </cell>
        </row>
        <row r="129">
          <cell r="C129">
            <v>0</v>
          </cell>
        </row>
        <row r="144">
          <cell r="C144">
            <v>155476858.73</v>
          </cell>
        </row>
        <row r="166">
          <cell r="C166">
            <v>1919189216.02</v>
          </cell>
        </row>
        <row r="175">
          <cell r="C175">
            <v>19126732547.1</v>
          </cell>
        </row>
        <row r="178">
          <cell r="C178">
            <v>116725768.70605099</v>
          </cell>
        </row>
        <row r="195">
          <cell r="C195">
            <v>0</v>
          </cell>
        </row>
        <row r="212">
          <cell r="C212">
            <v>120853666.64</v>
          </cell>
        </row>
        <row r="232">
          <cell r="C232">
            <v>27386880974.361</v>
          </cell>
        </row>
        <row r="263">
          <cell r="C263">
            <v>61024411</v>
          </cell>
        </row>
        <row r="294">
          <cell r="C294">
            <v>0</v>
          </cell>
        </row>
        <row r="327">
          <cell r="C327">
            <v>2101005643</v>
          </cell>
        </row>
        <row r="343">
          <cell r="C343">
            <v>5128532713</v>
          </cell>
        </row>
        <row r="373">
          <cell r="C373">
            <v>3999369637.57</v>
          </cell>
        </row>
        <row r="390">
          <cell r="C390">
            <v>0</v>
          </cell>
        </row>
        <row r="409">
          <cell r="C409">
            <v>0</v>
          </cell>
        </row>
        <row r="424">
          <cell r="C424">
            <v>1049973622.5899998</v>
          </cell>
        </row>
        <row r="444">
          <cell r="C444">
            <v>20301791217.230026</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BS"/>
      <sheetName val="BoMNV10"/>
    </sheetNames>
    <sheetDataSet>
      <sheetData sheetId="0">
        <row r="8">
          <cell r="C8">
            <v>9229683718.26</v>
          </cell>
        </row>
        <row r="13">
          <cell r="C13">
            <v>2888180.67</v>
          </cell>
        </row>
        <row r="16">
          <cell r="C16">
            <v>14252397320.960001</v>
          </cell>
        </row>
        <row r="35">
          <cell r="C35">
            <v>33844803538.1</v>
          </cell>
        </row>
        <row r="54">
          <cell r="C54">
            <v>0</v>
          </cell>
        </row>
        <row r="75">
          <cell r="C75">
            <v>22259942895.28</v>
          </cell>
        </row>
        <row r="95">
          <cell r="C95">
            <v>1142958300.22</v>
          </cell>
        </row>
        <row r="110">
          <cell r="C110">
            <v>174340580.16</v>
          </cell>
        </row>
        <row r="123">
          <cell r="C123">
            <v>0</v>
          </cell>
        </row>
        <row r="129">
          <cell r="C129">
            <v>0</v>
          </cell>
        </row>
        <row r="144">
          <cell r="C144">
            <v>156434858.53</v>
          </cell>
        </row>
        <row r="166">
          <cell r="C166">
            <v>1918939738.3600001</v>
          </cell>
        </row>
        <row r="175">
          <cell r="C175">
            <v>19515158774.4</v>
          </cell>
        </row>
        <row r="178">
          <cell r="C178">
            <v>132285852.44153199</v>
          </cell>
        </row>
        <row r="195">
          <cell r="C195">
            <v>0</v>
          </cell>
        </row>
        <row r="212">
          <cell r="C212">
            <v>125656142.23</v>
          </cell>
        </row>
        <row r="232">
          <cell r="C232">
            <v>30807129978.832005</v>
          </cell>
        </row>
        <row r="263">
          <cell r="C263">
            <v>61026411</v>
          </cell>
        </row>
        <row r="294">
          <cell r="C294">
            <v>0</v>
          </cell>
        </row>
        <row r="327">
          <cell r="C327">
            <v>2101005643</v>
          </cell>
        </row>
        <row r="343">
          <cell r="C343">
            <v>5128532713</v>
          </cell>
        </row>
        <row r="373">
          <cell r="C373">
            <v>3999369637.57</v>
          </cell>
        </row>
        <row r="390">
          <cell r="C390">
            <v>0</v>
          </cell>
        </row>
        <row r="409">
          <cell r="C409">
            <v>0</v>
          </cell>
        </row>
        <row r="424">
          <cell r="C424">
            <v>921203722.49</v>
          </cell>
        </row>
        <row r="444">
          <cell r="C444">
            <v>20191020255.15004</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BS"/>
      <sheetName val="BoMDC10"/>
    </sheetNames>
    <sheetDataSet>
      <sheetData sheetId="0">
        <row r="8">
          <cell r="C8">
            <v>9525066325.57</v>
          </cell>
        </row>
        <row r="13">
          <cell r="C13">
            <v>3018287.3</v>
          </cell>
        </row>
        <row r="16">
          <cell r="C16">
            <v>12194923743.330002</v>
          </cell>
        </row>
        <row r="35">
          <cell r="C35">
            <v>38360140020.97</v>
          </cell>
        </row>
        <row r="54">
          <cell r="C54">
            <v>0</v>
          </cell>
        </row>
        <row r="75">
          <cell r="C75">
            <v>22989724287</v>
          </cell>
        </row>
        <row r="95">
          <cell r="C95">
            <v>1120342039.6200001</v>
          </cell>
        </row>
        <row r="110">
          <cell r="C110">
            <v>327919280.08</v>
          </cell>
        </row>
        <row r="123">
          <cell r="C123">
            <v>0</v>
          </cell>
        </row>
        <row r="129">
          <cell r="C129">
            <v>0</v>
          </cell>
        </row>
        <row r="144">
          <cell r="C144">
            <v>172996698.55</v>
          </cell>
        </row>
        <row r="166">
          <cell r="C166">
            <v>1918109273.8300002</v>
          </cell>
        </row>
        <row r="175">
          <cell r="C175">
            <v>22591761471.84</v>
          </cell>
        </row>
        <row r="178">
          <cell r="C178">
            <v>25124572.200168002</v>
          </cell>
        </row>
        <row r="195">
          <cell r="C195">
            <v>0</v>
          </cell>
        </row>
        <row r="212">
          <cell r="C212">
            <v>131689787.92</v>
          </cell>
        </row>
        <row r="232">
          <cell r="C232">
            <v>31888421148.851</v>
          </cell>
        </row>
        <row r="263">
          <cell r="C263">
            <v>61027411</v>
          </cell>
        </row>
        <row r="294">
          <cell r="C294">
            <v>0</v>
          </cell>
        </row>
        <row r="327">
          <cell r="C327">
            <v>1976916893</v>
          </cell>
        </row>
        <row r="343">
          <cell r="C343">
            <v>3601589826</v>
          </cell>
        </row>
        <row r="373">
          <cell r="C373">
            <v>3999369637.57</v>
          </cell>
        </row>
        <row r="390">
          <cell r="C390">
            <v>0</v>
          </cell>
        </row>
        <row r="409">
          <cell r="C409">
            <v>0</v>
          </cell>
        </row>
        <row r="424">
          <cell r="C424">
            <v>975294219.2299999</v>
          </cell>
        </row>
        <row r="444">
          <cell r="C444">
            <v>21361044988.710007</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BS"/>
    </sheetNames>
    <sheetDataSet>
      <sheetData sheetId="0">
        <row r="8">
          <cell r="C8">
            <v>9056921629.21</v>
          </cell>
        </row>
        <row r="13">
          <cell r="C13">
            <v>4364949.33</v>
          </cell>
        </row>
        <row r="16">
          <cell r="C16">
            <v>10752475926.720001</v>
          </cell>
        </row>
        <row r="35">
          <cell r="C35">
            <v>37396164551.55</v>
          </cell>
        </row>
        <row r="54">
          <cell r="C54">
            <v>0</v>
          </cell>
        </row>
        <row r="75">
          <cell r="C75">
            <v>22602231918.3</v>
          </cell>
        </row>
        <row r="95">
          <cell r="C95">
            <v>1122993322.68</v>
          </cell>
        </row>
        <row r="110">
          <cell r="C110">
            <v>316694066.69</v>
          </cell>
        </row>
        <row r="123">
          <cell r="C123">
            <v>0</v>
          </cell>
        </row>
        <row r="129">
          <cell r="C129">
            <v>0</v>
          </cell>
        </row>
        <row r="144">
          <cell r="C144">
            <v>415502031.58000004</v>
          </cell>
        </row>
        <row r="166">
          <cell r="C166">
            <v>1918064447.88</v>
          </cell>
        </row>
        <row r="175">
          <cell r="C175">
            <v>21236658373.47</v>
          </cell>
        </row>
        <row r="178">
          <cell r="C178">
            <v>135117061.283427</v>
          </cell>
        </row>
        <row r="195">
          <cell r="C195">
            <v>0</v>
          </cell>
        </row>
        <row r="212">
          <cell r="C212">
            <v>127021910.62</v>
          </cell>
        </row>
        <row r="232">
          <cell r="C232">
            <v>31011593922.185715</v>
          </cell>
        </row>
        <row r="263">
          <cell r="C263">
            <v>61028411</v>
          </cell>
        </row>
        <row r="294">
          <cell r="C294">
            <v>0</v>
          </cell>
        </row>
        <row r="327">
          <cell r="C327">
            <v>2120472009</v>
          </cell>
        </row>
        <row r="343">
          <cell r="C343">
            <v>4301256148</v>
          </cell>
        </row>
        <row r="373">
          <cell r="C373">
            <v>3999369637.57</v>
          </cell>
        </row>
        <row r="390">
          <cell r="C390">
            <v>0</v>
          </cell>
        </row>
        <row r="409">
          <cell r="C409">
            <v>0</v>
          </cell>
        </row>
        <row r="424">
          <cell r="C424">
            <v>1179068073.7400002</v>
          </cell>
        </row>
        <row r="444">
          <cell r="C444">
            <v>19413827296.810013</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BS"/>
    </sheetNames>
    <sheetDataSet>
      <sheetData sheetId="0">
        <row r="8">
          <cell r="C8">
            <v>9259051491.23</v>
          </cell>
        </row>
        <row r="13">
          <cell r="C13">
            <v>4515997.35</v>
          </cell>
        </row>
        <row r="16">
          <cell r="C16">
            <v>10561823500.36</v>
          </cell>
        </row>
        <row r="35">
          <cell r="C35">
            <v>37417551428.00001</v>
          </cell>
        </row>
        <row r="54">
          <cell r="C54">
            <v>0</v>
          </cell>
        </row>
        <row r="75">
          <cell r="C75">
            <v>22691093875.61</v>
          </cell>
        </row>
        <row r="95">
          <cell r="C95">
            <v>1121877098.17</v>
          </cell>
        </row>
        <row r="110">
          <cell r="C110">
            <v>296988527.12</v>
          </cell>
        </row>
        <row r="123">
          <cell r="C123">
            <v>0</v>
          </cell>
        </row>
        <row r="129">
          <cell r="C129">
            <v>0</v>
          </cell>
        </row>
        <row r="144">
          <cell r="C144">
            <v>144158086.44</v>
          </cell>
        </row>
        <row r="166">
          <cell r="C166">
            <v>1917191734.58</v>
          </cell>
        </row>
        <row r="175">
          <cell r="C175">
            <v>20538891013.15</v>
          </cell>
        </row>
        <row r="178">
          <cell r="C178">
            <v>144841545.84076202</v>
          </cell>
        </row>
        <row r="195">
          <cell r="C195">
            <v>0</v>
          </cell>
        </row>
        <row r="212">
          <cell r="C212">
            <v>153005660.64</v>
          </cell>
        </row>
        <row r="232">
          <cell r="C232">
            <v>30348320303.20364</v>
          </cell>
        </row>
        <row r="263">
          <cell r="C263">
            <v>61029411</v>
          </cell>
        </row>
        <row r="294">
          <cell r="C294">
            <v>0</v>
          </cell>
        </row>
        <row r="327">
          <cell r="C327">
            <v>2219748898</v>
          </cell>
        </row>
        <row r="343">
          <cell r="C343">
            <v>5521529313</v>
          </cell>
        </row>
        <row r="373">
          <cell r="C373">
            <v>3999369637.57</v>
          </cell>
        </row>
        <row r="390">
          <cell r="C390">
            <v>0</v>
          </cell>
        </row>
        <row r="409">
          <cell r="C409">
            <v>0</v>
          </cell>
        </row>
        <row r="424">
          <cell r="C424">
            <v>845188801.8599999</v>
          </cell>
        </row>
        <row r="444">
          <cell r="C444">
            <v>19582327154.340042</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BS"/>
    </sheetNames>
    <sheetDataSet>
      <sheetData sheetId="0">
        <row r="8">
          <cell r="C8">
            <v>9060633842.8</v>
          </cell>
        </row>
        <row r="13">
          <cell r="C13">
            <v>4520171.7</v>
          </cell>
        </row>
        <row r="16">
          <cell r="C16">
            <v>14281521187.840002</v>
          </cell>
        </row>
        <row r="35">
          <cell r="C35">
            <v>36044467595.59</v>
          </cell>
        </row>
        <row r="54">
          <cell r="C54">
            <v>0</v>
          </cell>
        </row>
        <row r="75">
          <cell r="C75">
            <v>22352028991.38</v>
          </cell>
        </row>
        <row r="95">
          <cell r="C95">
            <v>338991782.83</v>
          </cell>
        </row>
        <row r="110">
          <cell r="C110">
            <v>235191381.82</v>
          </cell>
        </row>
        <row r="123">
          <cell r="C123">
            <v>0</v>
          </cell>
        </row>
        <row r="129">
          <cell r="C129">
            <v>0</v>
          </cell>
        </row>
        <row r="144">
          <cell r="C144">
            <v>198789133.32000002</v>
          </cell>
        </row>
        <row r="166">
          <cell r="C166">
            <v>1919727737.9399998</v>
          </cell>
        </row>
        <row r="175">
          <cell r="C175">
            <v>20556850966.52</v>
          </cell>
        </row>
        <row r="178">
          <cell r="C178">
            <v>105801104.682509</v>
          </cell>
        </row>
        <row r="195">
          <cell r="C195">
            <v>0</v>
          </cell>
        </row>
        <row r="212">
          <cell r="C212">
            <v>144304288.99</v>
          </cell>
        </row>
        <row r="232">
          <cell r="C232">
            <v>32785285293.25748</v>
          </cell>
        </row>
        <row r="263">
          <cell r="C263">
            <v>61030411</v>
          </cell>
        </row>
        <row r="294">
          <cell r="C294">
            <v>0</v>
          </cell>
        </row>
        <row r="327">
          <cell r="C327">
            <v>2556092577</v>
          </cell>
        </row>
        <row r="343">
          <cell r="C343">
            <v>5115832231</v>
          </cell>
        </row>
        <row r="373">
          <cell r="C373">
            <v>3999369637.57</v>
          </cell>
        </row>
        <row r="390">
          <cell r="C390">
            <v>0</v>
          </cell>
        </row>
        <row r="409">
          <cell r="C409">
            <v>0</v>
          </cell>
        </row>
        <row r="424">
          <cell r="C424">
            <v>867820278.3500001</v>
          </cell>
        </row>
        <row r="444">
          <cell r="C444">
            <v>18243485036.36003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BoMAP08"/>
    </sheetNames>
    <sheetDataSet>
      <sheetData sheetId="0">
        <row r="8">
          <cell r="C8">
            <v>1897486167.04</v>
          </cell>
        </row>
        <row r="13">
          <cell r="C13">
            <v>338840.28</v>
          </cell>
        </row>
        <row r="16">
          <cell r="C16">
            <v>4349562639.320002</v>
          </cell>
        </row>
        <row r="35">
          <cell r="C35">
            <v>37244856673.28</v>
          </cell>
        </row>
        <row r="54">
          <cell r="C54">
            <v>0</v>
          </cell>
        </row>
        <row r="75">
          <cell r="C75">
            <v>11966987519.51</v>
          </cell>
        </row>
        <row r="95">
          <cell r="C95">
            <v>1072648390.3900001</v>
          </cell>
        </row>
        <row r="110">
          <cell r="C110">
            <v>135740842.56</v>
          </cell>
        </row>
        <row r="123">
          <cell r="C123">
            <v>0</v>
          </cell>
        </row>
        <row r="129">
          <cell r="C129">
            <v>0</v>
          </cell>
        </row>
        <row r="144">
          <cell r="C144">
            <v>116938686.33</v>
          </cell>
        </row>
        <row r="166">
          <cell r="C166">
            <v>1992073754.7000003</v>
          </cell>
        </row>
        <row r="175">
          <cell r="C175">
            <v>14986971035.9</v>
          </cell>
        </row>
        <row r="178">
          <cell r="C178">
            <v>261168789.88000003</v>
          </cell>
        </row>
        <row r="195">
          <cell r="C195">
            <v>0</v>
          </cell>
        </row>
        <row r="212">
          <cell r="C212">
            <v>46604306.02</v>
          </cell>
        </row>
        <row r="232">
          <cell r="C232">
            <v>11857534120.66</v>
          </cell>
        </row>
        <row r="263">
          <cell r="C263">
            <v>62962598</v>
          </cell>
        </row>
        <row r="294">
          <cell r="C294">
            <v>0</v>
          </cell>
        </row>
        <row r="327">
          <cell r="C327">
            <v>165320445.54900616</v>
          </cell>
        </row>
        <row r="343">
          <cell r="C343">
            <v>12569825782.450994</v>
          </cell>
        </row>
        <row r="373">
          <cell r="C373">
            <v>0</v>
          </cell>
        </row>
        <row r="390">
          <cell r="C390">
            <v>0</v>
          </cell>
        </row>
        <row r="409">
          <cell r="C409">
            <v>0</v>
          </cell>
        </row>
        <row r="424">
          <cell r="C424">
            <v>1321078791.8300002</v>
          </cell>
        </row>
        <row r="444">
          <cell r="C444">
            <v>17505167642.97</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BS"/>
    </sheetNames>
    <sheetDataSet>
      <sheetData sheetId="0">
        <row r="8">
          <cell r="C8">
            <v>9186469294.71</v>
          </cell>
        </row>
        <row r="13">
          <cell r="C13">
            <v>4654241.43</v>
          </cell>
        </row>
        <row r="16">
          <cell r="C16">
            <v>10431492515.930004</v>
          </cell>
        </row>
        <row r="35">
          <cell r="C35">
            <v>39360102269.880005</v>
          </cell>
        </row>
        <row r="54">
          <cell r="C54">
            <v>0</v>
          </cell>
        </row>
        <row r="75">
          <cell r="C75">
            <v>20849541365.13</v>
          </cell>
        </row>
        <row r="95">
          <cell r="C95">
            <v>1831400999.86</v>
          </cell>
        </row>
        <row r="110">
          <cell r="C110">
            <v>228245699.34</v>
          </cell>
        </row>
        <row r="123">
          <cell r="C123">
            <v>0</v>
          </cell>
        </row>
        <row r="129">
          <cell r="C129">
            <v>0</v>
          </cell>
        </row>
        <row r="144">
          <cell r="C144">
            <v>271323139.61</v>
          </cell>
        </row>
        <row r="166">
          <cell r="C166">
            <v>1919414232.64</v>
          </cell>
        </row>
        <row r="175">
          <cell r="C175">
            <v>20352834272.42</v>
          </cell>
        </row>
        <row r="178">
          <cell r="C178">
            <v>102091236.78087799</v>
          </cell>
        </row>
        <row r="195">
          <cell r="C195">
            <v>0</v>
          </cell>
        </row>
        <row r="212">
          <cell r="C212">
            <v>159800006.9</v>
          </cell>
        </row>
        <row r="232">
          <cell r="C232">
            <v>32495107419.73246</v>
          </cell>
        </row>
        <row r="263">
          <cell r="C263">
            <v>61030411</v>
          </cell>
        </row>
        <row r="294">
          <cell r="C294">
            <v>0</v>
          </cell>
        </row>
        <row r="327">
          <cell r="C327">
            <v>2666593912</v>
          </cell>
        </row>
        <row r="343">
          <cell r="C343">
            <v>5270236629</v>
          </cell>
        </row>
        <row r="373">
          <cell r="C373">
            <v>3999369637.57</v>
          </cell>
        </row>
        <row r="390">
          <cell r="C390">
            <v>0</v>
          </cell>
        </row>
        <row r="409">
          <cell r="C409">
            <v>0</v>
          </cell>
        </row>
        <row r="424">
          <cell r="C424">
            <v>1070843355.45</v>
          </cell>
        </row>
        <row r="444">
          <cell r="C444">
            <v>17904736877.86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BS"/>
    </sheetNames>
    <sheetDataSet>
      <sheetData sheetId="0">
        <row r="8">
          <cell r="C8">
            <v>9355952509.98</v>
          </cell>
        </row>
        <row r="13">
          <cell r="C13">
            <v>4859683.08</v>
          </cell>
        </row>
        <row r="16">
          <cell r="C16">
            <v>6307594556.849997</v>
          </cell>
        </row>
        <row r="35">
          <cell r="C35">
            <v>41794618096.299995</v>
          </cell>
        </row>
        <row r="54">
          <cell r="C54">
            <v>0</v>
          </cell>
        </row>
        <row r="75">
          <cell r="C75">
            <v>25311236187.79</v>
          </cell>
        </row>
        <row r="95">
          <cell r="C95">
            <v>737593014.04</v>
          </cell>
        </row>
        <row r="110">
          <cell r="C110">
            <v>158113735.80999994</v>
          </cell>
        </row>
        <row r="123">
          <cell r="C123">
            <v>0</v>
          </cell>
        </row>
        <row r="129">
          <cell r="C129">
            <v>0</v>
          </cell>
        </row>
        <row r="144">
          <cell r="C144">
            <v>262495778.48000002</v>
          </cell>
        </row>
        <row r="166">
          <cell r="C166">
            <v>1921285484.01</v>
          </cell>
        </row>
        <row r="175">
          <cell r="C175">
            <v>20595249062.76</v>
          </cell>
        </row>
        <row r="178">
          <cell r="C178">
            <v>111725570.562638</v>
          </cell>
        </row>
        <row r="195">
          <cell r="C195">
            <v>0</v>
          </cell>
        </row>
        <row r="212">
          <cell r="C212">
            <v>107717018.44</v>
          </cell>
        </row>
        <row r="232">
          <cell r="C232">
            <v>31882570014.99476</v>
          </cell>
        </row>
        <row r="263">
          <cell r="C263">
            <v>71156411</v>
          </cell>
        </row>
        <row r="294">
          <cell r="C294">
            <v>0</v>
          </cell>
        </row>
        <row r="327">
          <cell r="C327">
            <v>2878590831</v>
          </cell>
        </row>
        <row r="343">
          <cell r="C343">
            <v>6129553867</v>
          </cell>
        </row>
        <row r="373">
          <cell r="C373">
            <v>3999369637.57</v>
          </cell>
        </row>
        <row r="390">
          <cell r="C390">
            <v>0</v>
          </cell>
        </row>
        <row r="409">
          <cell r="C409">
            <v>0</v>
          </cell>
        </row>
        <row r="424">
          <cell r="C424">
            <v>1155928881.8899999</v>
          </cell>
        </row>
        <row r="444">
          <cell r="C444">
            <v>18921887750.960007</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BS"/>
    </sheetNames>
    <sheetDataSet>
      <sheetData sheetId="0">
        <row r="8">
          <cell r="C8">
            <v>9401549932.26</v>
          </cell>
        </row>
        <row r="13">
          <cell r="C13">
            <v>2104430.65</v>
          </cell>
        </row>
        <row r="16">
          <cell r="C16">
            <v>11907536807.29</v>
          </cell>
        </row>
        <row r="35">
          <cell r="C35">
            <v>38811454377.53999</v>
          </cell>
        </row>
        <row r="54">
          <cell r="C54">
            <v>0</v>
          </cell>
        </row>
        <row r="75">
          <cell r="C75">
            <v>25887809265.64</v>
          </cell>
        </row>
        <row r="95">
          <cell r="C95">
            <v>304219750.59</v>
          </cell>
        </row>
        <row r="110">
          <cell r="C110">
            <v>160363091.02999973</v>
          </cell>
        </row>
        <row r="123">
          <cell r="C123">
            <v>0</v>
          </cell>
        </row>
        <row r="129">
          <cell r="C129">
            <v>0</v>
          </cell>
        </row>
        <row r="144">
          <cell r="C144">
            <v>121150345.44</v>
          </cell>
        </row>
        <row r="166">
          <cell r="C166">
            <v>1996358953.49</v>
          </cell>
        </row>
        <row r="175">
          <cell r="C175">
            <v>20453797603.71</v>
          </cell>
        </row>
        <row r="178">
          <cell r="C178">
            <v>113319546.06610899</v>
          </cell>
        </row>
        <row r="195">
          <cell r="C195">
            <v>0</v>
          </cell>
        </row>
        <row r="212">
          <cell r="C212">
            <v>216476593.37</v>
          </cell>
        </row>
        <row r="232">
          <cell r="C232">
            <v>32228170561.43</v>
          </cell>
        </row>
        <row r="263">
          <cell r="C263">
            <v>67529823</v>
          </cell>
        </row>
        <row r="294">
          <cell r="C294">
            <v>0</v>
          </cell>
        </row>
        <row r="327">
          <cell r="C327">
            <v>3092964689</v>
          </cell>
        </row>
        <row r="343">
          <cell r="C343">
            <v>7368864072</v>
          </cell>
        </row>
        <row r="373">
          <cell r="C373">
            <v>3686291450.66</v>
          </cell>
        </row>
        <row r="390">
          <cell r="C390">
            <v>0</v>
          </cell>
        </row>
        <row r="409">
          <cell r="C409">
            <v>0</v>
          </cell>
        </row>
        <row r="424">
          <cell r="C424">
            <v>1215972444.6699996</v>
          </cell>
        </row>
        <row r="444">
          <cell r="C444">
            <v>20149160170.100006</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BS"/>
    </sheetNames>
    <sheetDataSet>
      <sheetData sheetId="0">
        <row r="8">
          <cell r="C8">
            <v>9516673642.57</v>
          </cell>
        </row>
        <row r="13">
          <cell r="C13">
            <v>2322933.24</v>
          </cell>
        </row>
        <row r="16">
          <cell r="C16">
            <v>11472137867.41</v>
          </cell>
        </row>
        <row r="35">
          <cell r="C35">
            <v>38485609693.17</v>
          </cell>
        </row>
        <row r="54">
          <cell r="C54">
            <v>0</v>
          </cell>
        </row>
        <row r="75">
          <cell r="C75">
            <v>25431526511.93</v>
          </cell>
        </row>
        <row r="95">
          <cell r="C95">
            <v>1893487605.5</v>
          </cell>
        </row>
        <row r="110">
          <cell r="C110">
            <v>156487450.0500002</v>
          </cell>
        </row>
        <row r="123">
          <cell r="C123">
            <v>0</v>
          </cell>
        </row>
        <row r="129">
          <cell r="C129">
            <v>0</v>
          </cell>
        </row>
        <row r="144">
          <cell r="C144">
            <v>58239874.09</v>
          </cell>
        </row>
        <row r="166">
          <cell r="C166">
            <v>1865739578.3100002</v>
          </cell>
        </row>
        <row r="175">
          <cell r="C175">
            <v>20905664051.12</v>
          </cell>
        </row>
        <row r="178">
          <cell r="C178">
            <v>109596432.34997499</v>
          </cell>
        </row>
        <row r="195">
          <cell r="C195">
            <v>0</v>
          </cell>
        </row>
        <row r="212">
          <cell r="C212">
            <v>133496983.76</v>
          </cell>
        </row>
        <row r="232">
          <cell r="C232">
            <v>32470222400.16056</v>
          </cell>
        </row>
        <row r="263">
          <cell r="C263">
            <v>67529823</v>
          </cell>
        </row>
        <row r="294">
          <cell r="C294">
            <v>0</v>
          </cell>
        </row>
        <row r="327">
          <cell r="C327">
            <v>3503733263</v>
          </cell>
        </row>
        <row r="343">
          <cell r="C343">
            <v>7978544939</v>
          </cell>
        </row>
        <row r="373">
          <cell r="C373">
            <v>3605940791.81</v>
          </cell>
        </row>
        <row r="390">
          <cell r="C390">
            <v>0</v>
          </cell>
        </row>
        <row r="409">
          <cell r="C409">
            <v>0</v>
          </cell>
        </row>
        <row r="424">
          <cell r="C424">
            <v>1354254704.15</v>
          </cell>
        </row>
        <row r="444">
          <cell r="C444">
            <v>18753241767.790047</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BS"/>
    </sheetNames>
    <sheetDataSet>
      <sheetData sheetId="0">
        <row r="8">
          <cell r="C8">
            <v>10165600383.36</v>
          </cell>
        </row>
        <row r="13">
          <cell r="C13">
            <v>1105519.46</v>
          </cell>
        </row>
        <row r="16">
          <cell r="C16">
            <v>13012974477.869999</v>
          </cell>
        </row>
        <row r="35">
          <cell r="C35">
            <v>36529342394.64</v>
          </cell>
        </row>
        <row r="54">
          <cell r="C54">
            <v>0</v>
          </cell>
        </row>
        <row r="75">
          <cell r="C75">
            <v>26089717239.18</v>
          </cell>
        </row>
        <row r="95">
          <cell r="C95">
            <v>1173387293.36</v>
          </cell>
        </row>
        <row r="110">
          <cell r="C110">
            <v>157267387.80999994</v>
          </cell>
        </row>
        <row r="123">
          <cell r="C123">
            <v>0</v>
          </cell>
        </row>
        <row r="129">
          <cell r="C129">
            <v>0</v>
          </cell>
        </row>
        <row r="144">
          <cell r="C144">
            <v>116985153.56</v>
          </cell>
        </row>
        <row r="166">
          <cell r="C166">
            <v>1865718424.2600002</v>
          </cell>
        </row>
        <row r="175">
          <cell r="C175">
            <v>21645421611.48</v>
          </cell>
        </row>
        <row r="178">
          <cell r="C178">
            <v>108791894.14831999</v>
          </cell>
        </row>
        <row r="195">
          <cell r="C195">
            <v>0</v>
          </cell>
        </row>
        <row r="212">
          <cell r="C212">
            <v>131414970.4</v>
          </cell>
        </row>
        <row r="232">
          <cell r="C232">
            <v>31408233650.78678</v>
          </cell>
        </row>
        <row r="263">
          <cell r="C263">
            <v>67529823</v>
          </cell>
        </row>
        <row r="294">
          <cell r="C294">
            <v>0</v>
          </cell>
        </row>
        <row r="327">
          <cell r="C327">
            <v>3428573940</v>
          </cell>
        </row>
        <row r="343">
          <cell r="C343">
            <v>7701238168</v>
          </cell>
        </row>
        <row r="373">
          <cell r="C373">
            <v>3649777082.4</v>
          </cell>
        </row>
        <row r="390">
          <cell r="C390">
            <v>0</v>
          </cell>
        </row>
        <row r="409">
          <cell r="C409">
            <v>0</v>
          </cell>
        </row>
        <row r="424">
          <cell r="C424">
            <v>1353749390.73</v>
          </cell>
        </row>
        <row r="444">
          <cell r="C444">
            <v>19617367742.340004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BS"/>
    </sheetNames>
    <sheetDataSet>
      <sheetData sheetId="0">
        <row r="8">
          <cell r="C8">
            <v>10486821623.7</v>
          </cell>
        </row>
        <row r="13">
          <cell r="C13">
            <v>1208179.04</v>
          </cell>
        </row>
        <row r="16">
          <cell r="C16">
            <v>13957589320.569996</v>
          </cell>
        </row>
        <row r="35">
          <cell r="C35">
            <v>34029800388.760002</v>
          </cell>
        </row>
        <row r="54">
          <cell r="C54">
            <v>0</v>
          </cell>
        </row>
        <row r="75">
          <cell r="C75">
            <v>26465825113.69</v>
          </cell>
        </row>
        <row r="95">
          <cell r="C95">
            <v>855696609.66</v>
          </cell>
        </row>
        <row r="110">
          <cell r="C110">
            <v>163490216.5699997</v>
          </cell>
        </row>
        <row r="123">
          <cell r="C123">
            <v>0</v>
          </cell>
        </row>
        <row r="129">
          <cell r="C129">
            <v>0</v>
          </cell>
        </row>
        <row r="144">
          <cell r="C144">
            <v>39809246.6</v>
          </cell>
        </row>
        <row r="166">
          <cell r="C166">
            <v>1868616044.59</v>
          </cell>
        </row>
        <row r="175">
          <cell r="C175">
            <v>21156801490.25</v>
          </cell>
        </row>
        <row r="178">
          <cell r="C178">
            <v>128968557.61812799</v>
          </cell>
        </row>
        <row r="195">
          <cell r="C195">
            <v>0</v>
          </cell>
        </row>
        <row r="212">
          <cell r="C212">
            <v>162908436.79</v>
          </cell>
        </row>
        <row r="232">
          <cell r="C232">
            <v>32099677472.250004</v>
          </cell>
        </row>
        <row r="263">
          <cell r="C263">
            <v>67529823</v>
          </cell>
        </row>
        <row r="294">
          <cell r="C294">
            <v>0</v>
          </cell>
        </row>
        <row r="327">
          <cell r="C327">
            <v>3180019296</v>
          </cell>
        </row>
        <row r="343">
          <cell r="C343">
            <v>6801803195</v>
          </cell>
        </row>
        <row r="373">
          <cell r="C373">
            <v>3687968562.33</v>
          </cell>
        </row>
        <row r="390">
          <cell r="C390">
            <v>0</v>
          </cell>
        </row>
        <row r="409">
          <cell r="C409">
            <v>0</v>
          </cell>
        </row>
        <row r="424">
          <cell r="C424">
            <v>978956302.85</v>
          </cell>
        </row>
        <row r="444">
          <cell r="C444">
            <v>19604223607.19996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BS"/>
    </sheetNames>
    <sheetDataSet>
      <sheetData sheetId="0">
        <row r="8">
          <cell r="C8">
            <v>10793925243.6</v>
          </cell>
        </row>
        <row r="13">
          <cell r="C13">
            <v>1491721.64</v>
          </cell>
        </row>
        <row r="16">
          <cell r="C16">
            <v>15123004838.939993</v>
          </cell>
        </row>
        <row r="35">
          <cell r="C35">
            <v>34993114313.08001</v>
          </cell>
        </row>
        <row r="54">
          <cell r="C54">
            <v>0</v>
          </cell>
        </row>
        <row r="75">
          <cell r="C75">
            <v>26986751486.679996</v>
          </cell>
        </row>
        <row r="95">
          <cell r="C95">
            <v>1050673257.8299999</v>
          </cell>
        </row>
        <row r="110">
          <cell r="C110">
            <v>162043760.09000015</v>
          </cell>
        </row>
        <row r="123">
          <cell r="C123">
            <v>0</v>
          </cell>
        </row>
        <row r="129">
          <cell r="C129">
            <v>0</v>
          </cell>
        </row>
        <row r="144">
          <cell r="C144">
            <v>112118739.75</v>
          </cell>
        </row>
        <row r="166">
          <cell r="C166">
            <v>1868302724.3</v>
          </cell>
        </row>
        <row r="175">
          <cell r="C175">
            <v>21838137164.57</v>
          </cell>
        </row>
        <row r="178">
          <cell r="C178">
            <v>131917419.76979399</v>
          </cell>
        </row>
        <row r="195">
          <cell r="C195">
            <v>0</v>
          </cell>
        </row>
        <row r="212">
          <cell r="C212">
            <v>214260286.78</v>
          </cell>
        </row>
        <row r="232">
          <cell r="C232">
            <v>32583092501.248543</v>
          </cell>
        </row>
        <row r="263">
          <cell r="C263">
            <v>67529823</v>
          </cell>
        </row>
        <row r="294">
          <cell r="C294">
            <v>0</v>
          </cell>
        </row>
        <row r="327">
          <cell r="C327">
            <v>3230120834</v>
          </cell>
        </row>
        <row r="343">
          <cell r="C343">
            <v>6824143752</v>
          </cell>
        </row>
        <row r="373">
          <cell r="C373">
            <v>3723543821.77</v>
          </cell>
        </row>
        <row r="390">
          <cell r="C390">
            <v>0</v>
          </cell>
        </row>
        <row r="409">
          <cell r="C409">
            <v>0</v>
          </cell>
        </row>
        <row r="424">
          <cell r="C424">
            <v>1123942009.04</v>
          </cell>
        </row>
        <row r="444">
          <cell r="C444">
            <v>21354738473.540016</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BS"/>
    </sheetNames>
    <sheetDataSet>
      <sheetData sheetId="0">
        <row r="8">
          <cell r="C8">
            <v>10846491115.310001</v>
          </cell>
        </row>
        <row r="13">
          <cell r="C13">
            <v>77478.41</v>
          </cell>
        </row>
        <row r="16">
          <cell r="C16">
            <v>16412485419.920006</v>
          </cell>
        </row>
        <row r="35">
          <cell r="C35">
            <v>30095185955.5</v>
          </cell>
        </row>
        <row r="54">
          <cell r="C54">
            <v>0</v>
          </cell>
        </row>
        <row r="75">
          <cell r="C75">
            <v>28710810461.83</v>
          </cell>
        </row>
        <row r="95">
          <cell r="C95">
            <v>1204077455.4999998</v>
          </cell>
        </row>
        <row r="110">
          <cell r="C110">
            <v>164889987.57000017</v>
          </cell>
        </row>
        <row r="123">
          <cell r="C123">
            <v>0</v>
          </cell>
        </row>
        <row r="129">
          <cell r="C129">
            <v>0</v>
          </cell>
        </row>
        <row r="144">
          <cell r="C144">
            <v>127522588</v>
          </cell>
        </row>
        <row r="166">
          <cell r="C166">
            <v>1978765721.86</v>
          </cell>
        </row>
        <row r="175">
          <cell r="C175">
            <v>21414945182.69</v>
          </cell>
        </row>
        <row r="178">
          <cell r="C178">
            <v>125431376.412607</v>
          </cell>
        </row>
        <row r="195">
          <cell r="C195">
            <v>0</v>
          </cell>
        </row>
        <row r="212">
          <cell r="C212">
            <v>130828495.35</v>
          </cell>
        </row>
        <row r="232">
          <cell r="C232">
            <v>32577120224.89478</v>
          </cell>
        </row>
        <row r="263">
          <cell r="C263">
            <v>67529823</v>
          </cell>
        </row>
        <row r="294">
          <cell r="C294">
            <v>0</v>
          </cell>
        </row>
        <row r="327">
          <cell r="C327">
            <v>3156995147</v>
          </cell>
        </row>
        <row r="343">
          <cell r="C343">
            <v>6906497077.720347</v>
          </cell>
        </row>
        <row r="373">
          <cell r="C373">
            <v>3689647200.73</v>
          </cell>
        </row>
        <row r="390">
          <cell r="C390">
            <v>0</v>
          </cell>
        </row>
        <row r="409">
          <cell r="C409">
            <v>0</v>
          </cell>
        </row>
        <row r="424">
          <cell r="C424">
            <v>1187427925.24</v>
          </cell>
        </row>
        <row r="444">
          <cell r="C444">
            <v>20283883731.020027</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BS"/>
    </sheetNames>
    <sheetDataSet>
      <sheetData sheetId="0">
        <row r="8">
          <cell r="C8">
            <v>10232008082.04</v>
          </cell>
        </row>
        <row r="13">
          <cell r="C13">
            <v>205794.33</v>
          </cell>
        </row>
        <row r="16">
          <cell r="C16">
            <v>19677189963.39</v>
          </cell>
        </row>
        <row r="35">
          <cell r="C35">
            <v>30012930467.770004</v>
          </cell>
        </row>
        <row r="54">
          <cell r="C54">
            <v>0</v>
          </cell>
        </row>
        <row r="75">
          <cell r="C75">
            <v>29272863074.45</v>
          </cell>
        </row>
        <row r="95">
          <cell r="C95">
            <v>1259983454.41</v>
          </cell>
        </row>
        <row r="110">
          <cell r="C110">
            <v>165164843.82999992</v>
          </cell>
        </row>
        <row r="123">
          <cell r="C123">
            <v>0</v>
          </cell>
        </row>
        <row r="129">
          <cell r="C129">
            <v>0</v>
          </cell>
        </row>
        <row r="144">
          <cell r="C144">
            <v>82213749.78</v>
          </cell>
        </row>
        <row r="166">
          <cell r="C166">
            <v>1978481052.94</v>
          </cell>
        </row>
        <row r="175">
          <cell r="C175">
            <v>24469755843.18</v>
          </cell>
        </row>
        <row r="178">
          <cell r="C178">
            <v>47862431.327413</v>
          </cell>
        </row>
        <row r="195">
          <cell r="C195">
            <v>0</v>
          </cell>
        </row>
        <row r="212">
          <cell r="C212">
            <v>128354501.84</v>
          </cell>
        </row>
        <row r="232">
          <cell r="C232">
            <v>35052509534.452</v>
          </cell>
        </row>
        <row r="263">
          <cell r="C263">
            <v>67529823</v>
          </cell>
        </row>
        <row r="294">
          <cell r="C294">
            <v>0</v>
          </cell>
        </row>
        <row r="327">
          <cell r="C327">
            <v>3056518380</v>
          </cell>
        </row>
        <row r="343">
          <cell r="C343">
            <v>5539183336</v>
          </cell>
        </row>
        <row r="373">
          <cell r="C373">
            <v>3638310098.74</v>
          </cell>
        </row>
        <row r="390">
          <cell r="C390">
            <v>0</v>
          </cell>
        </row>
        <row r="409">
          <cell r="C409">
            <v>0</v>
          </cell>
        </row>
        <row r="424">
          <cell r="C424">
            <v>1138046156.12</v>
          </cell>
        </row>
        <row r="444">
          <cell r="C444">
            <v>19542970377.90998</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BS"/>
    </sheetNames>
    <sheetDataSet>
      <sheetData sheetId="0">
        <row r="8">
          <cell r="C8">
            <v>10884953536.31</v>
          </cell>
        </row>
        <row r="13">
          <cell r="C13">
            <v>2085270.73</v>
          </cell>
        </row>
        <row r="16">
          <cell r="C16">
            <v>18166427285.89</v>
          </cell>
        </row>
        <row r="35">
          <cell r="C35">
            <v>30672732184.94</v>
          </cell>
        </row>
        <row r="54">
          <cell r="C54">
            <v>0</v>
          </cell>
        </row>
        <row r="75">
          <cell r="C75">
            <v>29774367504.059998</v>
          </cell>
        </row>
        <row r="95">
          <cell r="C95">
            <v>1230132545.98</v>
          </cell>
        </row>
        <row r="110">
          <cell r="C110">
            <v>164040608.6</v>
          </cell>
        </row>
        <row r="123">
          <cell r="C123">
            <v>0</v>
          </cell>
        </row>
        <row r="129">
          <cell r="C129">
            <v>0</v>
          </cell>
        </row>
        <row r="144">
          <cell r="C144">
            <v>181568854.65</v>
          </cell>
        </row>
        <row r="166">
          <cell r="C166">
            <v>1981119671.19</v>
          </cell>
        </row>
        <row r="175">
          <cell r="C175">
            <v>22588058014.8</v>
          </cell>
        </row>
        <row r="178">
          <cell r="C178">
            <v>112548704.52921599</v>
          </cell>
        </row>
        <row r="195">
          <cell r="C195">
            <v>0</v>
          </cell>
        </row>
        <row r="212">
          <cell r="C212">
            <v>114793612.3</v>
          </cell>
        </row>
        <row r="232">
          <cell r="C232">
            <v>35018565438.090836</v>
          </cell>
        </row>
        <row r="263">
          <cell r="C263">
            <v>67529823</v>
          </cell>
        </row>
        <row r="294">
          <cell r="C294">
            <v>0</v>
          </cell>
        </row>
        <row r="327">
          <cell r="C327">
            <v>3095305198.5</v>
          </cell>
        </row>
        <row r="343">
          <cell r="C343">
            <v>5989899849.49</v>
          </cell>
        </row>
        <row r="373">
          <cell r="C373">
            <v>3653066651.64</v>
          </cell>
        </row>
        <row r="390">
          <cell r="C390">
            <v>0</v>
          </cell>
        </row>
        <row r="409">
          <cell r="C409">
            <v>0</v>
          </cell>
        </row>
        <row r="424">
          <cell r="C424">
            <v>1126156659.68</v>
          </cell>
        </row>
        <row r="444">
          <cell r="C444">
            <v>21291503510.289955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BoMMY08"/>
    </sheetNames>
    <sheetDataSet>
      <sheetData sheetId="0">
        <row r="8">
          <cell r="C8">
            <v>2049625630.6799998</v>
          </cell>
        </row>
        <row r="13">
          <cell r="C13">
            <v>192486.66</v>
          </cell>
        </row>
        <row r="16">
          <cell r="C16">
            <v>4841013967.559989</v>
          </cell>
        </row>
        <row r="35">
          <cell r="C35">
            <v>39001953615.420006</v>
          </cell>
        </row>
        <row r="54">
          <cell r="C54">
            <v>0</v>
          </cell>
        </row>
        <row r="75">
          <cell r="C75">
            <v>12655591416.72</v>
          </cell>
        </row>
        <row r="95">
          <cell r="C95">
            <v>1075237200.22</v>
          </cell>
        </row>
        <row r="110">
          <cell r="C110">
            <v>130643800.1</v>
          </cell>
        </row>
        <row r="123">
          <cell r="C123">
            <v>0</v>
          </cell>
        </row>
        <row r="129">
          <cell r="C129">
            <v>0</v>
          </cell>
        </row>
        <row r="144">
          <cell r="C144">
            <v>151900789.58</v>
          </cell>
        </row>
        <row r="166">
          <cell r="C166">
            <v>2013705238.6</v>
          </cell>
        </row>
        <row r="175">
          <cell r="C175">
            <v>14897245382.94</v>
          </cell>
        </row>
        <row r="178">
          <cell r="C178">
            <v>251111251.76000002</v>
          </cell>
        </row>
        <row r="195">
          <cell r="C195">
            <v>0</v>
          </cell>
        </row>
        <row r="212">
          <cell r="C212">
            <v>46596034.83</v>
          </cell>
        </row>
        <row r="232">
          <cell r="C232">
            <v>13128111961.289999</v>
          </cell>
        </row>
        <row r="263">
          <cell r="C263">
            <v>62962598</v>
          </cell>
        </row>
        <row r="294">
          <cell r="C294">
            <v>0</v>
          </cell>
        </row>
        <row r="327">
          <cell r="C327">
            <v>166879312.4031623</v>
          </cell>
        </row>
        <row r="343">
          <cell r="C343">
            <v>10592297219.596838</v>
          </cell>
        </row>
        <row r="373">
          <cell r="C373">
            <v>0</v>
          </cell>
        </row>
        <row r="390">
          <cell r="C390">
            <v>0</v>
          </cell>
        </row>
        <row r="409">
          <cell r="C409">
            <v>0</v>
          </cell>
        </row>
        <row r="424">
          <cell r="C424">
            <v>1454236205.7400002</v>
          </cell>
        </row>
        <row r="444">
          <cell r="C444">
            <v>21320424178.959976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BoMJU08"/>
    </sheetNames>
    <sheetDataSet>
      <sheetData sheetId="0">
        <row r="8">
          <cell r="C8">
            <v>2087032637.5</v>
          </cell>
        </row>
        <row r="13">
          <cell r="C13">
            <v>445813.26</v>
          </cell>
        </row>
        <row r="16">
          <cell r="C16">
            <v>5449200006.710003</v>
          </cell>
        </row>
        <row r="35">
          <cell r="C35">
            <v>38509785376.049995</v>
          </cell>
        </row>
        <row r="54">
          <cell r="C54">
            <v>0</v>
          </cell>
        </row>
        <row r="75">
          <cell r="C75">
            <v>11489921160.82</v>
          </cell>
        </row>
        <row r="95">
          <cell r="C95">
            <v>951936412.24</v>
          </cell>
        </row>
        <row r="110">
          <cell r="C110">
            <v>128134985.23</v>
          </cell>
        </row>
        <row r="123">
          <cell r="C123">
            <v>0</v>
          </cell>
        </row>
        <row r="129">
          <cell r="C129">
            <v>0</v>
          </cell>
        </row>
        <row r="144">
          <cell r="C144">
            <v>195472319.07999998</v>
          </cell>
        </row>
        <row r="166">
          <cell r="C166">
            <v>1939431978.1599998</v>
          </cell>
        </row>
        <row r="175">
          <cell r="C175">
            <v>14840115491.69</v>
          </cell>
        </row>
        <row r="178">
          <cell r="C178">
            <v>288928601.28999996</v>
          </cell>
        </row>
        <row r="195">
          <cell r="C195">
            <v>0</v>
          </cell>
        </row>
        <row r="212">
          <cell r="C212">
            <v>97252534.9</v>
          </cell>
        </row>
        <row r="232">
          <cell r="C232">
            <v>16943036714.03</v>
          </cell>
        </row>
        <row r="263">
          <cell r="C263">
            <v>62964598</v>
          </cell>
        </row>
        <row r="294">
          <cell r="C294">
            <v>0</v>
          </cell>
        </row>
        <row r="327">
          <cell r="C327">
            <v>167555294.18707442</v>
          </cell>
        </row>
        <row r="343">
          <cell r="C343">
            <v>6188514693.812925</v>
          </cell>
        </row>
        <row r="373">
          <cell r="C373">
            <v>0</v>
          </cell>
        </row>
        <row r="390">
          <cell r="C390">
            <v>0</v>
          </cell>
        </row>
        <row r="409">
          <cell r="C409">
            <v>0</v>
          </cell>
        </row>
        <row r="424">
          <cell r="C424">
            <v>2261726394.1800003</v>
          </cell>
        </row>
        <row r="444">
          <cell r="C444">
            <v>19901266367.059998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BoMJY08"/>
    </sheetNames>
    <sheetDataSet>
      <sheetData sheetId="0">
        <row r="8">
          <cell r="C8">
            <v>2013858704.12</v>
          </cell>
        </row>
        <row r="13">
          <cell r="C13">
            <v>500802.66</v>
          </cell>
        </row>
        <row r="16">
          <cell r="C16">
            <v>4962487025.510002</v>
          </cell>
        </row>
        <row r="35">
          <cell r="C35">
            <v>37955046323.670006</v>
          </cell>
        </row>
        <row r="54">
          <cell r="C54">
            <v>0</v>
          </cell>
        </row>
        <row r="75">
          <cell r="C75">
            <v>11108150456.59</v>
          </cell>
        </row>
        <row r="95">
          <cell r="C95">
            <v>955289309.01</v>
          </cell>
        </row>
        <row r="110">
          <cell r="C110">
            <v>122901446.59</v>
          </cell>
        </row>
        <row r="123">
          <cell r="C123">
            <v>0</v>
          </cell>
        </row>
        <row r="129">
          <cell r="C129">
            <v>0</v>
          </cell>
        </row>
        <row r="144">
          <cell r="C144">
            <v>35010138.28</v>
          </cell>
        </row>
        <row r="166">
          <cell r="C166">
            <v>1939509109.8799999</v>
          </cell>
        </row>
        <row r="175">
          <cell r="C175">
            <v>15371241275.91</v>
          </cell>
        </row>
        <row r="178">
          <cell r="C178">
            <v>241624424.32000002</v>
          </cell>
        </row>
        <row r="195">
          <cell r="C195">
            <v>0</v>
          </cell>
        </row>
        <row r="212">
          <cell r="C212">
            <v>81540525.8</v>
          </cell>
        </row>
        <row r="232">
          <cell r="C232">
            <v>16295565219.039999</v>
          </cell>
        </row>
        <row r="263">
          <cell r="C263">
            <v>62965598</v>
          </cell>
        </row>
        <row r="294">
          <cell r="C294">
            <v>0</v>
          </cell>
        </row>
        <row r="327">
          <cell r="C327">
            <v>140167582.6281743</v>
          </cell>
        </row>
        <row r="343">
          <cell r="C343">
            <v>6939194865.371826</v>
          </cell>
        </row>
        <row r="373">
          <cell r="C373">
            <v>0</v>
          </cell>
        </row>
        <row r="390">
          <cell r="C390">
            <v>0</v>
          </cell>
        </row>
        <row r="409">
          <cell r="C409">
            <v>0</v>
          </cell>
        </row>
        <row r="424">
          <cell r="C424">
            <v>2201552641.25</v>
          </cell>
        </row>
        <row r="444">
          <cell r="C444">
            <v>17758901183.999985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sheetName val="BoMAG08"/>
    </sheetNames>
    <sheetDataSet>
      <sheetData sheetId="0">
        <row r="8">
          <cell r="C8">
            <v>2020990746.71</v>
          </cell>
        </row>
        <row r="13">
          <cell r="C13">
            <v>934082.55</v>
          </cell>
        </row>
        <row r="16">
          <cell r="C16">
            <v>4922173834.390006</v>
          </cell>
        </row>
        <row r="35">
          <cell r="C35">
            <v>38287464101.35999</v>
          </cell>
        </row>
        <row r="54">
          <cell r="C54">
            <v>0</v>
          </cell>
        </row>
        <row r="75">
          <cell r="C75">
            <v>13314449417.220001</v>
          </cell>
        </row>
        <row r="95">
          <cell r="C95">
            <v>961676795.3499999</v>
          </cell>
        </row>
        <row r="110">
          <cell r="C110">
            <v>130794977.04</v>
          </cell>
        </row>
        <row r="123">
          <cell r="C123">
            <v>0</v>
          </cell>
        </row>
        <row r="129">
          <cell r="C129">
            <v>0</v>
          </cell>
        </row>
        <row r="144">
          <cell r="C144">
            <v>83896558.74</v>
          </cell>
        </row>
        <row r="166">
          <cell r="C166">
            <v>1939798541.27</v>
          </cell>
        </row>
        <row r="175">
          <cell r="C175">
            <v>15492452937.91</v>
          </cell>
        </row>
        <row r="178">
          <cell r="C178">
            <v>254845861.44000003</v>
          </cell>
        </row>
        <row r="195">
          <cell r="C195">
            <v>0</v>
          </cell>
        </row>
        <row r="212">
          <cell r="C212">
            <v>78592313.12</v>
          </cell>
        </row>
        <row r="232">
          <cell r="C232">
            <v>19637706867.22</v>
          </cell>
        </row>
        <row r="263">
          <cell r="C263">
            <v>62965598</v>
          </cell>
        </row>
        <row r="294">
          <cell r="C294">
            <v>0</v>
          </cell>
        </row>
        <row r="327">
          <cell r="C327">
            <v>142097400.230044</v>
          </cell>
        </row>
        <row r="343">
          <cell r="C343">
            <v>4804195310.769956</v>
          </cell>
        </row>
        <row r="373">
          <cell r="C373">
            <v>0</v>
          </cell>
        </row>
        <row r="390">
          <cell r="C390">
            <v>0</v>
          </cell>
        </row>
        <row r="409">
          <cell r="C409">
            <v>0</v>
          </cell>
        </row>
        <row r="424">
          <cell r="C424">
            <v>2334630841.91</v>
          </cell>
        </row>
        <row r="444">
          <cell r="C444">
            <v>18854691923.960007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
      <sheetName val="BoMSP08"/>
    </sheetNames>
    <sheetDataSet>
      <sheetData sheetId="0">
        <row r="8">
          <cell r="C8">
            <v>2055673562.5700002</v>
          </cell>
        </row>
        <row r="13">
          <cell r="C13">
            <v>902813.72</v>
          </cell>
        </row>
        <row r="16">
          <cell r="C16">
            <v>4614574181.40999</v>
          </cell>
        </row>
        <row r="35">
          <cell r="C35">
            <v>37537724548.689995</v>
          </cell>
        </row>
        <row r="54">
          <cell r="C54">
            <v>0</v>
          </cell>
        </row>
        <row r="75">
          <cell r="C75">
            <v>11720452067.85</v>
          </cell>
        </row>
        <row r="95">
          <cell r="C95">
            <v>4250839316.37</v>
          </cell>
        </row>
        <row r="110">
          <cell r="C110">
            <v>132099323.6</v>
          </cell>
        </row>
        <row r="123">
          <cell r="C123">
            <v>0</v>
          </cell>
        </row>
        <row r="129">
          <cell r="C129">
            <v>0</v>
          </cell>
        </row>
        <row r="144">
          <cell r="C144">
            <v>155011530.1</v>
          </cell>
        </row>
        <row r="166">
          <cell r="C166">
            <v>1939744202.2</v>
          </cell>
        </row>
        <row r="175">
          <cell r="C175">
            <v>15616284872.3</v>
          </cell>
        </row>
        <row r="178">
          <cell r="C178">
            <v>113991617.8</v>
          </cell>
        </row>
        <row r="195">
          <cell r="C195">
            <v>0</v>
          </cell>
        </row>
        <row r="212">
          <cell r="C212">
            <v>83208435.57</v>
          </cell>
        </row>
        <row r="232">
          <cell r="C232">
            <v>23880623204.870003</v>
          </cell>
        </row>
        <row r="263">
          <cell r="C263">
            <v>62967598</v>
          </cell>
        </row>
        <row r="294">
          <cell r="C294">
            <v>0</v>
          </cell>
        </row>
        <row r="327">
          <cell r="C327">
            <v>145043440.53523013</v>
          </cell>
        </row>
        <row r="343">
          <cell r="C343">
            <v>2985820694.46477</v>
          </cell>
        </row>
        <row r="373">
          <cell r="C373">
            <v>0</v>
          </cell>
        </row>
        <row r="390">
          <cell r="C390">
            <v>0</v>
          </cell>
        </row>
        <row r="409">
          <cell r="C409">
            <v>0</v>
          </cell>
        </row>
        <row r="424">
          <cell r="C424">
            <v>2502247568.4</v>
          </cell>
        </row>
        <row r="444">
          <cell r="C444">
            <v>17016834114.820023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B65"/>
  <sheetViews>
    <sheetView tabSelected="1" zoomScalePageLayoutView="0" workbookViewId="0" topLeftCell="A1">
      <pane xSplit="2" ySplit="3" topLeftCell="C44" activePane="bottomRight" state="frozen"/>
      <selection pane="topLeft" activeCell="A1" sqref="A1"/>
      <selection pane="topRight" activeCell="C1" sqref="C1"/>
      <selection pane="bottomLeft" activeCell="A5" sqref="A5"/>
      <selection pane="bottomRight" activeCell="A1" sqref="A1:DB65"/>
    </sheetView>
  </sheetViews>
  <sheetFormatPr defaultColWidth="9.140625" defaultRowHeight="12.75"/>
  <cols>
    <col min="1" max="1" width="5.140625" style="0" customWidth="1"/>
    <col min="2" max="2" width="55.421875" style="0" bestFit="1" customWidth="1"/>
    <col min="3" max="16" width="9.140625" style="0" hidden="1" customWidth="1"/>
    <col min="17" max="22" width="8.140625" style="0" hidden="1" customWidth="1"/>
    <col min="23" max="23" width="9.7109375" style="0" hidden="1" customWidth="1"/>
    <col min="24" max="39" width="8.140625" style="0" hidden="1" customWidth="1"/>
    <col min="40" max="40" width="9.28125" style="0" hidden="1" customWidth="1"/>
    <col min="41" max="50" width="8.140625" style="0" hidden="1" customWidth="1"/>
    <col min="51" max="93" width="9.28125" style="0" hidden="1" customWidth="1"/>
    <col min="94" max="94" width="9.28125" style="0" customWidth="1"/>
    <col min="101" max="101" width="9.7109375" style="0" customWidth="1"/>
    <col min="105" max="106" width="10.8515625" style="0" bestFit="1" customWidth="1"/>
  </cols>
  <sheetData>
    <row r="1" spans="1:106" ht="16.5">
      <c r="A1" s="54" t="s">
        <v>61</v>
      </c>
      <c r="B1" s="3"/>
      <c r="C1" s="3"/>
      <c r="D1" s="3"/>
      <c r="E1" s="3"/>
      <c r="F1" s="3"/>
      <c r="G1" s="3"/>
      <c r="H1" s="4"/>
      <c r="I1" s="4"/>
      <c r="J1" s="4"/>
      <c r="K1" s="4"/>
      <c r="L1" s="4"/>
      <c r="M1" s="4"/>
      <c r="N1" s="4"/>
      <c r="O1" s="4"/>
      <c r="P1" s="4"/>
      <c r="Q1" s="4"/>
      <c r="R1" s="4"/>
      <c r="S1" s="4"/>
      <c r="T1" s="4"/>
      <c r="U1" s="4"/>
      <c r="V1" s="4"/>
      <c r="W1" s="4"/>
      <c r="X1" s="4"/>
      <c r="Y1" s="4"/>
      <c r="Z1" s="4"/>
      <c r="AA1" s="4"/>
      <c r="AB1" s="4"/>
      <c r="AC1" s="4"/>
      <c r="AD1" s="5"/>
      <c r="AE1" s="5"/>
      <c r="AF1" s="5"/>
      <c r="AG1" s="5"/>
      <c r="AH1" s="5"/>
      <c r="AI1" s="5"/>
      <c r="AJ1" s="5"/>
      <c r="AK1" s="5"/>
      <c r="AL1" s="5"/>
      <c r="AM1" s="5"/>
      <c r="AN1" s="5"/>
      <c r="AO1" s="5"/>
      <c r="AP1" s="5"/>
      <c r="AQ1" s="5"/>
      <c r="AR1" s="5"/>
      <c r="AS1" s="5"/>
      <c r="AT1" s="5"/>
      <c r="AU1" s="5"/>
      <c r="AV1" s="5"/>
      <c r="AW1" s="5"/>
      <c r="AX1" s="5"/>
      <c r="AY1" s="5"/>
      <c r="AZ1" s="5"/>
      <c r="BA1" s="5"/>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row>
    <row r="2" spans="1:106" ht="13.5" thickBot="1">
      <c r="A2" s="7"/>
      <c r="B2" s="7"/>
      <c r="C2" s="7"/>
      <c r="D2" s="7"/>
      <c r="E2" s="7"/>
      <c r="F2" s="7"/>
      <c r="G2" s="7"/>
      <c r="H2" s="7"/>
      <c r="I2" s="7"/>
      <c r="J2" s="7"/>
      <c r="K2" s="7"/>
      <c r="L2" s="7"/>
      <c r="M2" s="7"/>
      <c r="N2" s="7"/>
      <c r="O2" s="7"/>
      <c r="P2" s="7"/>
      <c r="Q2" s="8"/>
      <c r="R2" s="8"/>
      <c r="S2" s="9"/>
      <c r="T2" s="8"/>
      <c r="U2" s="9"/>
      <c r="V2" s="9"/>
      <c r="W2" s="5"/>
      <c r="X2" s="9"/>
      <c r="Y2" s="9"/>
      <c r="Z2" s="9"/>
      <c r="AA2" s="9"/>
      <c r="AB2" s="9"/>
      <c r="AC2" s="9"/>
      <c r="AD2" s="5"/>
      <c r="AE2" s="5"/>
      <c r="AF2" s="5"/>
      <c r="AG2" s="5"/>
      <c r="AH2" s="5"/>
      <c r="AI2" s="5"/>
      <c r="AJ2" s="5"/>
      <c r="AK2" s="5"/>
      <c r="AL2" s="5"/>
      <c r="AM2" s="5"/>
      <c r="AN2" s="5"/>
      <c r="AO2" s="5"/>
      <c r="AP2" s="5"/>
      <c r="AQ2" s="5"/>
      <c r="AR2" s="5"/>
      <c r="AS2" s="6"/>
      <c r="AT2" s="5"/>
      <c r="AU2" s="5"/>
      <c r="AV2" s="5"/>
      <c r="AW2" s="5"/>
      <c r="AX2" s="5"/>
      <c r="AY2" s="5"/>
      <c r="AZ2" s="5"/>
      <c r="BA2" s="5"/>
      <c r="BB2" s="6"/>
      <c r="BC2" s="6"/>
      <c r="BD2" s="10"/>
      <c r="BE2" s="5"/>
      <c r="BF2" s="11"/>
      <c r="BG2" s="6"/>
      <c r="BH2" s="6"/>
      <c r="BI2" s="6"/>
      <c r="BJ2" s="6"/>
      <c r="BK2" s="6"/>
      <c r="BL2" s="6"/>
      <c r="BM2" s="6"/>
      <c r="BN2" s="6"/>
      <c r="BO2" s="6"/>
      <c r="BP2" s="6"/>
      <c r="BQ2" s="6"/>
      <c r="BR2" s="6"/>
      <c r="BS2" s="6"/>
      <c r="BT2" s="6"/>
      <c r="BU2" s="6"/>
      <c r="BV2" s="6"/>
      <c r="BW2" s="6"/>
      <c r="BX2" s="6"/>
      <c r="BY2" s="6"/>
      <c r="BZ2" s="6"/>
      <c r="CA2" s="12"/>
      <c r="CB2" s="12"/>
      <c r="CC2" s="12"/>
      <c r="CD2" s="12"/>
      <c r="CE2" s="12"/>
      <c r="CF2" s="12"/>
      <c r="CG2" s="12"/>
      <c r="CH2" s="6"/>
      <c r="CI2" s="12"/>
      <c r="CJ2" s="12"/>
      <c r="CK2" s="12"/>
      <c r="CL2" s="6"/>
      <c r="CM2" s="12"/>
      <c r="CN2" s="6"/>
      <c r="CO2" s="6"/>
      <c r="CP2" s="12"/>
      <c r="CQ2" s="12"/>
      <c r="CR2" s="12"/>
      <c r="CS2" s="12"/>
      <c r="CT2" s="12"/>
      <c r="CU2" s="12"/>
      <c r="CV2" s="12"/>
      <c r="CW2" s="12"/>
      <c r="CX2" s="12"/>
      <c r="CY2" s="12"/>
      <c r="CZ2" s="12"/>
      <c r="DA2" s="84"/>
      <c r="DB2" s="84" t="s">
        <v>57</v>
      </c>
    </row>
    <row r="3" spans="1:106" ht="14.25" thickBot="1" thickTop="1">
      <c r="A3" s="55" t="s">
        <v>1</v>
      </c>
      <c r="B3" s="56" t="s">
        <v>2</v>
      </c>
      <c r="C3" s="57">
        <v>37773</v>
      </c>
      <c r="D3" s="58">
        <v>37803</v>
      </c>
      <c r="E3" s="58">
        <v>37834</v>
      </c>
      <c r="F3" s="58">
        <v>37865</v>
      </c>
      <c r="G3" s="58">
        <v>37895</v>
      </c>
      <c r="H3" s="58">
        <v>37926</v>
      </c>
      <c r="I3" s="58">
        <v>37956</v>
      </c>
      <c r="J3" s="58">
        <v>37987</v>
      </c>
      <c r="K3" s="58">
        <v>38018</v>
      </c>
      <c r="L3" s="58">
        <v>38047</v>
      </c>
      <c r="M3" s="58">
        <v>38078</v>
      </c>
      <c r="N3" s="58">
        <v>38108</v>
      </c>
      <c r="O3" s="58">
        <v>38139</v>
      </c>
      <c r="P3" s="58">
        <v>38169</v>
      </c>
      <c r="Q3" s="58">
        <v>38200</v>
      </c>
      <c r="R3" s="58">
        <v>38231</v>
      </c>
      <c r="S3" s="58">
        <v>38261</v>
      </c>
      <c r="T3" s="58">
        <v>38292</v>
      </c>
      <c r="U3" s="58">
        <v>38322</v>
      </c>
      <c r="V3" s="58">
        <v>38353</v>
      </c>
      <c r="W3" s="58">
        <v>38384</v>
      </c>
      <c r="X3" s="58">
        <v>38412</v>
      </c>
      <c r="Y3" s="58">
        <v>38443</v>
      </c>
      <c r="Z3" s="58">
        <v>38473</v>
      </c>
      <c r="AA3" s="58">
        <v>38504</v>
      </c>
      <c r="AB3" s="59">
        <v>38534</v>
      </c>
      <c r="AC3" s="58">
        <v>38565</v>
      </c>
      <c r="AD3" s="58">
        <v>38596</v>
      </c>
      <c r="AE3" s="59">
        <v>38626</v>
      </c>
      <c r="AF3" s="58">
        <v>38657</v>
      </c>
      <c r="AG3" s="58">
        <v>38687</v>
      </c>
      <c r="AH3" s="58">
        <v>38718</v>
      </c>
      <c r="AI3" s="60">
        <v>38749</v>
      </c>
      <c r="AJ3" s="58">
        <v>38777</v>
      </c>
      <c r="AK3" s="58">
        <v>38808</v>
      </c>
      <c r="AL3" s="58">
        <v>38838</v>
      </c>
      <c r="AM3" s="58">
        <v>38869</v>
      </c>
      <c r="AN3" s="58">
        <v>38899</v>
      </c>
      <c r="AO3" s="58">
        <v>38930</v>
      </c>
      <c r="AP3" s="58">
        <v>38961</v>
      </c>
      <c r="AQ3" s="58">
        <v>38991</v>
      </c>
      <c r="AR3" s="58">
        <v>39022</v>
      </c>
      <c r="AS3" s="58">
        <v>39052</v>
      </c>
      <c r="AT3" s="58">
        <v>39083</v>
      </c>
      <c r="AU3" s="58">
        <v>39114</v>
      </c>
      <c r="AV3" s="58">
        <v>39142</v>
      </c>
      <c r="AW3" s="58">
        <v>39173</v>
      </c>
      <c r="AX3" s="58">
        <v>39203</v>
      </c>
      <c r="AY3" s="58">
        <v>39234</v>
      </c>
      <c r="AZ3" s="58">
        <v>39264</v>
      </c>
      <c r="BA3" s="58">
        <v>39295</v>
      </c>
      <c r="BB3" s="58">
        <v>39326</v>
      </c>
      <c r="BC3" s="58">
        <v>39356</v>
      </c>
      <c r="BD3" s="58">
        <v>39387</v>
      </c>
      <c r="BE3" s="58">
        <v>39417</v>
      </c>
      <c r="BF3" s="58">
        <v>39448</v>
      </c>
      <c r="BG3" s="58">
        <v>39479</v>
      </c>
      <c r="BH3" s="58">
        <v>39508</v>
      </c>
      <c r="BI3" s="58">
        <v>39539</v>
      </c>
      <c r="BJ3" s="58">
        <v>39569</v>
      </c>
      <c r="BK3" s="58">
        <v>39600</v>
      </c>
      <c r="BL3" s="61">
        <v>39630</v>
      </c>
      <c r="BM3" s="61">
        <v>39661</v>
      </c>
      <c r="BN3" s="61">
        <v>39692</v>
      </c>
      <c r="BO3" s="61">
        <v>39722</v>
      </c>
      <c r="BP3" s="61">
        <v>39753</v>
      </c>
      <c r="BQ3" s="61">
        <v>39783</v>
      </c>
      <c r="BR3" s="61">
        <v>39814</v>
      </c>
      <c r="BS3" s="61">
        <v>39845</v>
      </c>
      <c r="BT3" s="61">
        <v>39873</v>
      </c>
      <c r="BU3" s="61">
        <v>39904</v>
      </c>
      <c r="BV3" s="61">
        <v>39934</v>
      </c>
      <c r="BW3" s="61">
        <v>39965</v>
      </c>
      <c r="BX3" s="61">
        <v>39995</v>
      </c>
      <c r="BY3" s="61">
        <v>40026</v>
      </c>
      <c r="BZ3" s="61">
        <v>40057</v>
      </c>
      <c r="CA3" s="61">
        <v>40087</v>
      </c>
      <c r="CB3" s="61">
        <v>40118</v>
      </c>
      <c r="CC3" s="61">
        <v>40148</v>
      </c>
      <c r="CD3" s="61">
        <v>40179</v>
      </c>
      <c r="CE3" s="61">
        <v>40211</v>
      </c>
      <c r="CF3" s="61">
        <v>40239</v>
      </c>
      <c r="CG3" s="61">
        <v>40270</v>
      </c>
      <c r="CH3" s="61">
        <v>40300</v>
      </c>
      <c r="CI3" s="61">
        <v>40331</v>
      </c>
      <c r="CJ3" s="61">
        <v>40361</v>
      </c>
      <c r="CK3" s="57">
        <v>40392</v>
      </c>
      <c r="CL3" s="58">
        <v>40423</v>
      </c>
      <c r="CM3" s="58">
        <v>40453</v>
      </c>
      <c r="CN3" s="58">
        <v>40484</v>
      </c>
      <c r="CO3" s="58">
        <v>40514</v>
      </c>
      <c r="CP3" s="58">
        <v>40545</v>
      </c>
      <c r="CQ3" s="58">
        <v>40576</v>
      </c>
      <c r="CR3" s="58">
        <v>40604</v>
      </c>
      <c r="CS3" s="58">
        <v>40635</v>
      </c>
      <c r="CT3" s="58">
        <v>40665</v>
      </c>
      <c r="CU3" s="58">
        <v>40696</v>
      </c>
      <c r="CV3" s="58">
        <v>40726</v>
      </c>
      <c r="CW3" s="82">
        <v>40757</v>
      </c>
      <c r="CX3" s="82">
        <v>40788</v>
      </c>
      <c r="CY3" s="82">
        <v>40818</v>
      </c>
      <c r="CZ3" s="82">
        <v>40849</v>
      </c>
      <c r="DA3" s="82">
        <v>40879</v>
      </c>
      <c r="DB3" s="82">
        <v>40910</v>
      </c>
    </row>
    <row r="4" spans="1:106" ht="13.5" thickTop="1">
      <c r="A4" s="62"/>
      <c r="B4" s="63"/>
      <c r="C4" s="13"/>
      <c r="D4" s="14"/>
      <c r="E4" s="14"/>
      <c r="F4" s="14"/>
      <c r="G4" s="14"/>
      <c r="H4" s="14"/>
      <c r="I4" s="14"/>
      <c r="J4" s="14"/>
      <c r="K4" s="14"/>
      <c r="L4" s="14"/>
      <c r="M4" s="14"/>
      <c r="N4" s="14"/>
      <c r="O4" s="14"/>
      <c r="P4" s="14"/>
      <c r="Q4" s="14"/>
      <c r="R4" s="14"/>
      <c r="S4" s="14"/>
      <c r="T4" s="14"/>
      <c r="U4" s="14"/>
      <c r="V4" s="14"/>
      <c r="W4" s="14"/>
      <c r="X4" s="14"/>
      <c r="Y4" s="14"/>
      <c r="Z4" s="14"/>
      <c r="AA4" s="14"/>
      <c r="AB4" s="15"/>
      <c r="AC4" s="14"/>
      <c r="AD4" s="14"/>
      <c r="AE4" s="15"/>
      <c r="AF4" s="14"/>
      <c r="AG4" s="14"/>
      <c r="AH4" s="14"/>
      <c r="AI4" s="16"/>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7"/>
      <c r="BM4" s="17"/>
      <c r="BN4" s="17"/>
      <c r="BO4" s="17"/>
      <c r="BP4" s="18"/>
      <c r="BQ4" s="18"/>
      <c r="BR4" s="18"/>
      <c r="BS4" s="18"/>
      <c r="BT4" s="18"/>
      <c r="BU4" s="18"/>
      <c r="BV4" s="18"/>
      <c r="BW4" s="18"/>
      <c r="BX4" s="18"/>
      <c r="BY4" s="18"/>
      <c r="BZ4" s="18"/>
      <c r="CA4" s="18"/>
      <c r="CB4" s="18"/>
      <c r="CC4" s="18"/>
      <c r="CD4" s="18"/>
      <c r="CE4" s="18"/>
      <c r="CF4" s="18"/>
      <c r="CG4" s="18"/>
      <c r="CH4" s="18"/>
      <c r="CI4" s="18"/>
      <c r="CJ4" s="18"/>
      <c r="CK4" s="75"/>
      <c r="CL4" s="76"/>
      <c r="CM4" s="76"/>
      <c r="CN4" s="76"/>
      <c r="CO4" s="76"/>
      <c r="CP4" s="76"/>
      <c r="CQ4" s="76"/>
      <c r="CR4" s="76"/>
      <c r="CS4" s="76"/>
      <c r="CT4" s="76"/>
      <c r="CU4" s="76"/>
      <c r="CV4" s="76"/>
      <c r="CW4" s="77"/>
      <c r="CX4" s="77"/>
      <c r="CY4" s="77"/>
      <c r="CZ4" s="77"/>
      <c r="DA4" s="77"/>
      <c r="DB4" s="77"/>
    </row>
    <row r="5" spans="1:106" ht="12.75">
      <c r="A5" s="64" t="s">
        <v>3</v>
      </c>
      <c r="B5" s="65" t="s">
        <v>4</v>
      </c>
      <c r="C5" s="19">
        <v>1261.37477043</v>
      </c>
      <c r="D5" s="20">
        <v>1275.1527048399998</v>
      </c>
      <c r="E5" s="20">
        <v>1255.80660119</v>
      </c>
      <c r="F5" s="20">
        <v>1260.53129389</v>
      </c>
      <c r="G5" s="20">
        <v>1288.82736365</v>
      </c>
      <c r="H5" s="20">
        <v>1276.00947905</v>
      </c>
      <c r="I5" s="20">
        <v>1216.0107205699999</v>
      </c>
      <c r="J5" s="20">
        <v>1200.9045018299998</v>
      </c>
      <c r="K5" s="20">
        <v>1226.7565977000002</v>
      </c>
      <c r="L5" s="20">
        <v>1280.6440419499997</v>
      </c>
      <c r="M5" s="20">
        <v>1328.45207068</v>
      </c>
      <c r="N5" s="20">
        <v>1366.5251778099998</v>
      </c>
      <c r="O5" s="20">
        <v>1363.25751926</v>
      </c>
      <c r="P5" s="20">
        <v>1368.68517474</v>
      </c>
      <c r="Q5" s="20">
        <v>1384.24713151</v>
      </c>
      <c r="R5" s="20">
        <v>1392.368967</v>
      </c>
      <c r="S5" s="20">
        <v>1399.22363856</v>
      </c>
      <c r="T5" s="20">
        <v>1437.149932</v>
      </c>
      <c r="U5" s="20">
        <v>1439.80685625</v>
      </c>
      <c r="V5" s="20">
        <v>1451.89882665</v>
      </c>
      <c r="W5" s="20">
        <v>1481.82533002</v>
      </c>
      <c r="X5" s="20">
        <v>1511.2029408899998</v>
      </c>
      <c r="Y5" s="20">
        <v>1515.58943494</v>
      </c>
      <c r="Z5" s="20">
        <v>1513.17052301</v>
      </c>
      <c r="AA5" s="20">
        <v>1508.43525591</v>
      </c>
      <c r="AB5" s="21">
        <v>1516.621274</v>
      </c>
      <c r="AC5" s="20">
        <v>1540.625776</v>
      </c>
      <c r="AD5" s="20">
        <v>1557.041198</v>
      </c>
      <c r="AE5" s="21">
        <v>1565.89799</v>
      </c>
      <c r="AF5" s="20">
        <v>1567.45454399</v>
      </c>
      <c r="AG5" s="20">
        <v>1581.10022903</v>
      </c>
      <c r="AH5" s="20">
        <v>1610.58156273</v>
      </c>
      <c r="AI5" s="22">
        <v>1636.43734334</v>
      </c>
      <c r="AJ5" s="20">
        <v>1668.75809123</v>
      </c>
      <c r="AK5" s="20">
        <v>1839.88228426</v>
      </c>
      <c r="AL5" s="20">
        <v>1860.9110654600001</v>
      </c>
      <c r="AM5" s="20">
        <v>1889.9464417899999</v>
      </c>
      <c r="AN5" s="20">
        <v>1924.7704925599999</v>
      </c>
      <c r="AO5" s="20">
        <v>1879.6468985699998</v>
      </c>
      <c r="AP5" s="20">
        <v>1847.83178954</v>
      </c>
      <c r="AQ5" s="20">
        <v>1868.57743926</v>
      </c>
      <c r="AR5" s="20">
        <v>1998.63669546</v>
      </c>
      <c r="AS5" s="20">
        <v>2020.17697554</v>
      </c>
      <c r="AT5" s="20">
        <v>1978.2696191700002</v>
      </c>
      <c r="AU5" s="20">
        <v>1996.1162853600001</v>
      </c>
      <c r="AV5" s="20">
        <v>1960.3720721900002</v>
      </c>
      <c r="AW5" s="20">
        <v>1941.73042427</v>
      </c>
      <c r="AX5" s="20">
        <v>1883.78657849</v>
      </c>
      <c r="AY5" s="20">
        <v>1897.07245945</v>
      </c>
      <c r="AZ5" s="20">
        <v>1887.02138769</v>
      </c>
      <c r="BA5" s="20">
        <v>1914.80104929</v>
      </c>
      <c r="BB5" s="20">
        <v>1969.15685976</v>
      </c>
      <c r="BC5" s="20">
        <v>2050.9625429099997</v>
      </c>
      <c r="BD5" s="20">
        <v>2042.8137404099998</v>
      </c>
      <c r="BE5" s="20">
        <v>1995.3166192800002</v>
      </c>
      <c r="BF5" s="20">
        <f>'[1]BS'!$C$8/1000000</f>
        <v>2137.44450637</v>
      </c>
      <c r="BG5" s="20">
        <f>'[2]BS'!$C$8/1000000</f>
        <v>2122.8806179000003</v>
      </c>
      <c r="BH5" s="20">
        <f>'[3]BS'!$C$8/1000000</f>
        <v>2004.88231389</v>
      </c>
      <c r="BI5" s="20">
        <f>'[4]BS'!$C$8/1000000</f>
        <v>1897.48616704</v>
      </c>
      <c r="BJ5" s="20">
        <f>'[5]BS'!$C$8/1000000</f>
        <v>2049.6256306799996</v>
      </c>
      <c r="BK5" s="20">
        <f>'[6]BS'!$C$8/1000000</f>
        <v>2087.0326375</v>
      </c>
      <c r="BL5" s="23">
        <f>'[7]BS'!$C$8/1000000</f>
        <v>2013.8587041199999</v>
      </c>
      <c r="BM5" s="23">
        <f>'[8]BS'!$C$8/1000000</f>
        <v>2020.99074671</v>
      </c>
      <c r="BN5" s="23">
        <f>'[9]BS'!$C$8/1000000</f>
        <v>2055.6735625700003</v>
      </c>
      <c r="BO5" s="23">
        <f>'[10]BS'!$C$8/1000000</f>
        <v>2071.7636728499997</v>
      </c>
      <c r="BP5" s="23">
        <f>'[11]BS'!$C$8/1000000</f>
        <v>2168.69945786</v>
      </c>
      <c r="BQ5" s="23">
        <f>'[12]BS'!$C$8/1000000</f>
        <v>2285.6707466000003</v>
      </c>
      <c r="BR5" s="23">
        <f>'[13]BS'!$C$8/1000000</f>
        <v>2399.2236380500003</v>
      </c>
      <c r="BS5" s="23">
        <f>'[14]BS'!$C$8/1000000</f>
        <v>2568.7371748500004</v>
      </c>
      <c r="BT5" s="23">
        <f>'[15]BS'!$C$8/1000000</f>
        <v>2428.3462667100002</v>
      </c>
      <c r="BU5" s="23">
        <f>'[16]BS'!$C$8/1000000</f>
        <v>2466.1661367600004</v>
      </c>
      <c r="BV5" s="23">
        <f>'[17]BS'!$C$8/1000000</f>
        <v>2485.41498458</v>
      </c>
      <c r="BW5" s="23">
        <f>'[18]BS'!$C$8/1000000</f>
        <v>2430.27473183</v>
      </c>
      <c r="BX5" s="23">
        <f>'[19]BS'!$C$8/1000000</f>
        <v>2398.68331593</v>
      </c>
      <c r="BY5" s="23">
        <f>'[20]BS'!$C$8/1000000</f>
        <v>6137.43322868</v>
      </c>
      <c r="BZ5" s="23">
        <f>'[21]BS'!$C$8/1000000</f>
        <v>6313.12608012</v>
      </c>
      <c r="CA5" s="23">
        <f>'[22]BS'!$C$8/1000000</f>
        <v>6356.64100246</v>
      </c>
      <c r="CB5" s="23">
        <f>'[23]BS'!$C$8/1000000</f>
        <v>8645.636703220001</v>
      </c>
      <c r="CC5" s="23">
        <f>'[24]BS'!$C$8/1000000</f>
        <v>8510.145241440001</v>
      </c>
      <c r="CD5" s="23">
        <f>'[25]BS'!$C$8/1000000</f>
        <v>8313.92308562</v>
      </c>
      <c r="CE5" s="23">
        <f>'[26]BS'!$C$8/1000000</f>
        <v>8554.66037051</v>
      </c>
      <c r="CF5" s="23">
        <f>'[27]BS'!$C$8/1000000</f>
        <v>8543.57939218</v>
      </c>
      <c r="CG5" s="23">
        <f>'[28]BS'!$C$8/1000000</f>
        <v>8747.17186026</v>
      </c>
      <c r="CH5" s="23">
        <f>'[29]BS'!$C$8/1000000</f>
        <v>9556.23605676</v>
      </c>
      <c r="CI5" s="23">
        <f>'[30]BS'!$C$8/1000000</f>
        <v>9176.96185826</v>
      </c>
      <c r="CJ5" s="23">
        <f>'[31]BS'!$C$8/1000000</f>
        <v>8577.475111360001</v>
      </c>
      <c r="CK5" s="19">
        <f>'[32]BS'!$C$8/1000000</f>
        <v>8964.912294290001</v>
      </c>
      <c r="CL5" s="20">
        <f>'[33]BS'!$C$8/1000000</f>
        <v>9137.73388068</v>
      </c>
      <c r="CM5" s="20">
        <f>'[34]BS'!$C$8/1000000</f>
        <v>9189.046142529998</v>
      </c>
      <c r="CN5" s="20">
        <f>'[35]BS'!$C$8/1000000</f>
        <v>9229.683718260001</v>
      </c>
      <c r="CO5" s="20">
        <f>'[36]BS'!$C$8/1000000</f>
        <v>9525.06632557</v>
      </c>
      <c r="CP5" s="20">
        <f>'[37]BS'!$C$8/1000000</f>
        <v>9056.921629209999</v>
      </c>
      <c r="CQ5" s="20">
        <f>'[38]BS'!$C$8/1000000</f>
        <v>9259.051491229999</v>
      </c>
      <c r="CR5" s="20">
        <f>'[39]BS'!$C$8/1000000</f>
        <v>9060.6338428</v>
      </c>
      <c r="CS5" s="20">
        <f>'[40]BS'!$C$8/1000000-0.1</f>
        <v>9186.369294709999</v>
      </c>
      <c r="CT5" s="20">
        <f>'[41]BS'!$C$8/1000000-0.1</f>
        <v>9355.852509979999</v>
      </c>
      <c r="CU5" s="20">
        <f>'[42]BS'!$C$8/1000000-0</f>
        <v>9401.54993226</v>
      </c>
      <c r="CV5" s="20">
        <f>'[43]BS'!$C$8/1000000-0</f>
        <v>9516.67364257</v>
      </c>
      <c r="CW5" s="78">
        <f>'[44]BS'!$C$8/1000000-0</f>
        <v>10165.60038336</v>
      </c>
      <c r="CX5" s="78">
        <f>'[45]BS'!$C$8/1000000-0</f>
        <v>10486.821623700002</v>
      </c>
      <c r="CY5" s="78">
        <f>'[46]BS'!$C$8/1000000-0</f>
        <v>10793.9252436</v>
      </c>
      <c r="CZ5" s="78">
        <f>'[47]BS'!$C$8/1000000-0</f>
        <v>10846.491115310002</v>
      </c>
      <c r="DA5" s="78">
        <f>'[48]BS'!$C$8/1000000-0</f>
        <v>10232.008082040002</v>
      </c>
      <c r="DB5" s="78">
        <f>'[49]BS'!$C$8/1000000-0</f>
        <v>10884.95353631</v>
      </c>
    </row>
    <row r="6" spans="1:106" ht="12.75">
      <c r="A6" s="66"/>
      <c r="B6" s="67"/>
      <c r="C6" s="24"/>
      <c r="D6" s="25"/>
      <c r="E6" s="25"/>
      <c r="F6" s="25"/>
      <c r="G6" s="25"/>
      <c r="H6" s="25"/>
      <c r="I6" s="25"/>
      <c r="J6" s="25"/>
      <c r="K6" s="25"/>
      <c r="L6" s="25"/>
      <c r="M6" s="25"/>
      <c r="N6" s="25"/>
      <c r="O6" s="25"/>
      <c r="P6" s="25"/>
      <c r="Q6" s="25"/>
      <c r="R6" s="25"/>
      <c r="S6" s="25"/>
      <c r="T6" s="25"/>
      <c r="U6" s="25"/>
      <c r="V6" s="25"/>
      <c r="W6" s="25"/>
      <c r="X6" s="25"/>
      <c r="Y6" s="25"/>
      <c r="Z6" s="25"/>
      <c r="AA6" s="25"/>
      <c r="AB6" s="26"/>
      <c r="AC6" s="25"/>
      <c r="AD6" s="25"/>
      <c r="AE6" s="26"/>
      <c r="AF6" s="25"/>
      <c r="AG6" s="25"/>
      <c r="AH6" s="25"/>
      <c r="AI6" s="27"/>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4"/>
      <c r="CL6" s="25"/>
      <c r="CM6" s="25"/>
      <c r="CN6" s="25"/>
      <c r="CO6" s="25"/>
      <c r="CP6" s="25"/>
      <c r="CQ6" s="25"/>
      <c r="CR6" s="25"/>
      <c r="CS6" s="25"/>
      <c r="CT6" s="25"/>
      <c r="CU6" s="25"/>
      <c r="CV6" s="25"/>
      <c r="CW6" s="79"/>
      <c r="CX6" s="79"/>
      <c r="CY6" s="79"/>
      <c r="CZ6" s="79"/>
      <c r="DA6" s="79"/>
      <c r="DB6" s="79"/>
    </row>
    <row r="7" spans="1:106" ht="12.75">
      <c r="A7" s="64" t="s">
        <v>5</v>
      </c>
      <c r="B7" s="65" t="s">
        <v>6</v>
      </c>
      <c r="C7" s="19">
        <v>22426.09487579</v>
      </c>
      <c r="D7" s="20">
        <v>22777.655954560003</v>
      </c>
      <c r="E7" s="20">
        <v>22668.54183889</v>
      </c>
      <c r="F7" s="20">
        <v>24183.267861200005</v>
      </c>
      <c r="G7" s="20">
        <v>25434.50821822</v>
      </c>
      <c r="H7" s="20">
        <v>25657.220833870004</v>
      </c>
      <c r="I7" s="20">
        <v>23101.549586740002</v>
      </c>
      <c r="J7" s="20">
        <v>20804.620246910003</v>
      </c>
      <c r="K7" s="20">
        <v>20602.1774862</v>
      </c>
      <c r="L7" s="20">
        <v>21301.0494246</v>
      </c>
      <c r="M7" s="20">
        <v>20778.40133865</v>
      </c>
      <c r="N7" s="20">
        <v>21672.465608260005</v>
      </c>
      <c r="O7" s="20">
        <v>21345.595524419994</v>
      </c>
      <c r="P7" s="20">
        <v>21372.093240169997</v>
      </c>
      <c r="Q7" s="20">
        <v>21204.206232909997</v>
      </c>
      <c r="R7" s="20">
        <v>21410.835332529998</v>
      </c>
      <c r="S7" s="20">
        <v>19999.19259228</v>
      </c>
      <c r="T7" s="20">
        <v>19300.646241000002</v>
      </c>
      <c r="U7" s="20">
        <v>19156.06989353</v>
      </c>
      <c r="V7" s="20">
        <v>18486.406655360002</v>
      </c>
      <c r="W7" s="20">
        <v>18681.93142668</v>
      </c>
      <c r="X7" s="20">
        <v>18494.88053279</v>
      </c>
      <c r="Y7" s="20">
        <v>18538.23104828</v>
      </c>
      <c r="Z7" s="20">
        <v>17326.10791715</v>
      </c>
      <c r="AA7" s="20">
        <v>16934.280253079996</v>
      </c>
      <c r="AB7" s="21">
        <v>16054.523972599996</v>
      </c>
      <c r="AC7" s="20">
        <v>16153.58139</v>
      </c>
      <c r="AD7" s="20">
        <v>15685.976738000001</v>
      </c>
      <c r="AE7" s="21">
        <v>18180.679675</v>
      </c>
      <c r="AF7" s="20">
        <v>17458.34373498</v>
      </c>
      <c r="AG7" s="20">
        <v>17398.213930669997</v>
      </c>
      <c r="AH7" s="20">
        <v>26555.781197349996</v>
      </c>
      <c r="AI7" s="22">
        <v>25981.260112800002</v>
      </c>
      <c r="AJ7" s="20">
        <v>25926.07966280001</v>
      </c>
      <c r="AK7" s="20">
        <v>26511.13006332</v>
      </c>
      <c r="AL7" s="20">
        <v>27237.914627680002</v>
      </c>
      <c r="AM7" s="20">
        <v>26753.404066619998</v>
      </c>
      <c r="AN7" s="20">
        <v>27349.556471510004</v>
      </c>
      <c r="AO7" s="20">
        <v>27662.752946459997</v>
      </c>
      <c r="AP7" s="20">
        <v>26440.835380840002</v>
      </c>
      <c r="AQ7" s="20">
        <v>26489.22999244</v>
      </c>
      <c r="AR7" s="20">
        <v>27752.16499464</v>
      </c>
      <c r="AS7" s="20">
        <v>27768.214901209998</v>
      </c>
      <c r="AT7" s="20">
        <v>26842.346583110004</v>
      </c>
      <c r="AU7" s="20">
        <v>29158.68415399</v>
      </c>
      <c r="AV7" s="20">
        <v>31852.455556319997</v>
      </c>
      <c r="AW7" s="20">
        <v>35365.860976</v>
      </c>
      <c r="AX7" s="20">
        <v>34834.84010947999</v>
      </c>
      <c r="AY7" s="20">
        <v>37953.426262119996</v>
      </c>
      <c r="AZ7" s="20">
        <v>38134.31878705</v>
      </c>
      <c r="BA7" s="20">
        <v>38000.7995623</v>
      </c>
      <c r="BB7" s="20">
        <v>37763.4014829</v>
      </c>
      <c r="BC7" s="20">
        <v>38227.28247507999</v>
      </c>
      <c r="BD7" s="20">
        <v>37531.24196127</v>
      </c>
      <c r="BE7" s="20">
        <v>37147.44043407</v>
      </c>
      <c r="BF7" s="20">
        <f aca="true" t="shared" si="0" ref="BF7:BK7">BF8+BF9+BF10+BF11</f>
        <v>38758.18159187</v>
      </c>
      <c r="BG7" s="20">
        <f t="shared" si="0"/>
        <v>38820.37280664001</v>
      </c>
      <c r="BH7" s="20">
        <f t="shared" si="0"/>
        <v>40691.25235145</v>
      </c>
      <c r="BI7" s="20">
        <f t="shared" si="0"/>
        <v>41594.75815288</v>
      </c>
      <c r="BJ7" s="20">
        <f t="shared" si="0"/>
        <v>43843.16006963999</v>
      </c>
      <c r="BK7" s="20">
        <f t="shared" si="0"/>
        <v>43959.43119602</v>
      </c>
      <c r="BL7" s="23">
        <f aca="true" t="shared" si="1" ref="BL7:BR7">BL8+BL9+BL10+BL11</f>
        <v>42918.03415184001</v>
      </c>
      <c r="BM7" s="23">
        <f t="shared" si="1"/>
        <v>43210.572018299994</v>
      </c>
      <c r="BN7" s="23">
        <f t="shared" si="1"/>
        <v>42153.20154381998</v>
      </c>
      <c r="BO7" s="23">
        <f t="shared" si="1"/>
        <v>41291.14816627</v>
      </c>
      <c r="BP7" s="23">
        <f t="shared" si="1"/>
        <v>38567.65944644</v>
      </c>
      <c r="BQ7" s="23">
        <f t="shared" si="1"/>
        <v>41206.21127967</v>
      </c>
      <c r="BR7" s="23">
        <f t="shared" si="1"/>
        <v>39309.81416213</v>
      </c>
      <c r="BS7" s="23">
        <f aca="true" t="shared" si="2" ref="BS7:BX7">BS8+BS9+BS10+BS11</f>
        <v>41050.20087603</v>
      </c>
      <c r="BT7" s="23">
        <f t="shared" si="2"/>
        <v>41390.28733363999</v>
      </c>
      <c r="BU7" s="23">
        <f t="shared" si="2"/>
        <v>44114.369736160006</v>
      </c>
      <c r="BV7" s="23">
        <f t="shared" si="2"/>
        <v>44643.70926951</v>
      </c>
      <c r="BW7" s="23">
        <f t="shared" si="2"/>
        <v>48388.12299508999</v>
      </c>
      <c r="BX7" s="23">
        <f t="shared" si="2"/>
        <v>48577.40820153999</v>
      </c>
      <c r="BY7" s="23">
        <f aca="true" t="shared" si="3" ref="BY7:CD7">BY8+BY9+BY10+BY11</f>
        <v>48599.763491770005</v>
      </c>
      <c r="BZ7" s="23">
        <f t="shared" si="3"/>
        <v>47354.98399424</v>
      </c>
      <c r="CA7" s="23">
        <f t="shared" si="3"/>
        <v>48151.10395889</v>
      </c>
      <c r="CB7" s="23">
        <f t="shared" si="3"/>
        <v>47743.15195104999</v>
      </c>
      <c r="CC7" s="23">
        <f t="shared" si="3"/>
        <v>48694.020791890005</v>
      </c>
      <c r="CD7" s="23">
        <f t="shared" si="3"/>
        <v>46479.69035661</v>
      </c>
      <c r="CE7" s="23">
        <f>CE8+CE9+CE10+CE11</f>
        <v>47338.64624344999</v>
      </c>
      <c r="CF7" s="23">
        <f>CF8+CF9+CF10+CF11</f>
        <v>46874.403580340004</v>
      </c>
      <c r="CG7" s="29">
        <v>47113.6</v>
      </c>
      <c r="CH7" s="29">
        <v>47970.3</v>
      </c>
      <c r="CI7" s="23">
        <f>CI8+CI9+CI10+CI11</f>
        <v>47749.63605572999</v>
      </c>
      <c r="CJ7" s="29">
        <v>49042.9</v>
      </c>
      <c r="CK7" s="19">
        <f>CK8+CK9+CK10+CK11</f>
        <v>49332.63344141</v>
      </c>
      <c r="CL7" s="20">
        <f>CL8+CL9+CL10+CL11+0.1</f>
        <v>52450.84166120001</v>
      </c>
      <c r="CM7" s="20">
        <f>CM8+CM9+CM10+CM11+0.1</f>
        <v>45739.948496799996</v>
      </c>
      <c r="CN7" s="20">
        <f>CN8+CN9+CN10+CN11+0</f>
        <v>48100.08903973</v>
      </c>
      <c r="CO7" s="20">
        <f>CO8+CO9+CO10+CO11-0.1</f>
        <v>50557.9820516</v>
      </c>
      <c r="CP7" s="20">
        <f>CP8+CP9+CP10+CP11+0.1</f>
        <v>48153.10542760001</v>
      </c>
      <c r="CQ7" s="20">
        <f>CQ8+CQ9+CQ10+CQ11+0</f>
        <v>47983.89092571</v>
      </c>
      <c r="CR7" s="20">
        <f>CR8+CR9+CR10+CR11+0</f>
        <v>50330.50895513</v>
      </c>
      <c r="CS7" s="20">
        <f>CS8+CS9+CS10+CS11+0.1</f>
        <v>49796.34902724001</v>
      </c>
      <c r="CT7" s="20">
        <f>CT8+CT9+CT10+CT11+0</f>
        <v>48107.07233622999</v>
      </c>
      <c r="CU7" s="20">
        <f>CU8+CU9+CU10+CU11+0</f>
        <v>50721.09561547999</v>
      </c>
      <c r="CV7" s="20">
        <f>CV8+CV9+CV10+CV11-0.1</f>
        <v>49959.97049382</v>
      </c>
      <c r="CW7" s="78">
        <f>CW8+CW9+CW10+CW11-0.1</f>
        <v>49543.32239197</v>
      </c>
      <c r="CX7" s="78">
        <f>CX8+CX9+CX10+CX11-0</f>
        <v>47988.59788836999</v>
      </c>
      <c r="CY7" s="78">
        <f>CY8+CY9+CY10+CY11-0</f>
        <v>50117.61087366001</v>
      </c>
      <c r="CZ7" s="78">
        <f>CZ8+CZ9+CZ10+CZ11-0</f>
        <v>46507.74885383001</v>
      </c>
      <c r="DA7" s="78">
        <f>DA8+DA9+DA10+DA11-0</f>
        <v>49690.326225490004</v>
      </c>
      <c r="DB7" s="78">
        <f>DB8+DB9+DB10+DB11-0</f>
        <v>48841.24474156</v>
      </c>
    </row>
    <row r="8" spans="1:106" ht="12.75">
      <c r="A8" s="66" t="s">
        <v>7</v>
      </c>
      <c r="B8" s="67" t="s">
        <v>8</v>
      </c>
      <c r="C8" s="30">
        <v>5.27470856</v>
      </c>
      <c r="D8" s="31">
        <v>6.1558630700000005</v>
      </c>
      <c r="E8" s="31">
        <v>1.64397878</v>
      </c>
      <c r="F8" s="31">
        <v>6.44646993</v>
      </c>
      <c r="G8" s="31">
        <v>0.20372206</v>
      </c>
      <c r="H8" s="31">
        <v>0.70495235</v>
      </c>
      <c r="I8" s="31">
        <v>0.58485818</v>
      </c>
      <c r="J8" s="31">
        <v>0.17033776</v>
      </c>
      <c r="K8" s="31">
        <v>0.08049757</v>
      </c>
      <c r="L8" s="31">
        <v>0.12065244</v>
      </c>
      <c r="M8" s="31">
        <v>0.00705712</v>
      </c>
      <c r="N8" s="31">
        <v>0.30512990999999995</v>
      </c>
      <c r="O8" s="31">
        <v>0.00896442</v>
      </c>
      <c r="P8" s="31">
        <v>0.00218</v>
      </c>
      <c r="Q8" s="31">
        <v>0.68478185</v>
      </c>
      <c r="R8" s="31">
        <v>1.807746</v>
      </c>
      <c r="S8" s="31">
        <v>0.01650552</v>
      </c>
      <c r="T8" s="31">
        <v>0.391698</v>
      </c>
      <c r="U8" s="31">
        <v>0.19978637</v>
      </c>
      <c r="V8" s="31">
        <v>0.313549</v>
      </c>
      <c r="W8" s="31">
        <v>0.047386489999999996</v>
      </c>
      <c r="X8" s="31">
        <v>0.475769</v>
      </c>
      <c r="Y8" s="31">
        <v>0.0079941</v>
      </c>
      <c r="Z8" s="31">
        <v>0.012802899999999999</v>
      </c>
      <c r="AA8" s="31">
        <v>0.09318878</v>
      </c>
      <c r="AB8" s="32">
        <v>0.00737653</v>
      </c>
      <c r="AC8" s="31">
        <v>1.679325</v>
      </c>
      <c r="AD8" s="31">
        <v>0.007218</v>
      </c>
      <c r="AE8" s="32">
        <v>1.054307</v>
      </c>
      <c r="AF8" s="31">
        <v>1.5335816599999998</v>
      </c>
      <c r="AG8" s="31">
        <v>0.14087488</v>
      </c>
      <c r="AH8" s="31">
        <v>0.14626910999999998</v>
      </c>
      <c r="AI8" s="33">
        <v>0.19169443</v>
      </c>
      <c r="AJ8" s="31">
        <v>0.02376396</v>
      </c>
      <c r="AK8" s="31">
        <v>0.014400540000000002</v>
      </c>
      <c r="AL8" s="31">
        <v>0.54100976</v>
      </c>
      <c r="AM8" s="31">
        <v>0.030997709999999998</v>
      </c>
      <c r="AN8" s="31">
        <v>0.26526181</v>
      </c>
      <c r="AO8" s="31">
        <v>1.2554333899999999</v>
      </c>
      <c r="AP8" s="31">
        <v>0.7272750600000001</v>
      </c>
      <c r="AQ8" s="31">
        <v>0.75018573</v>
      </c>
      <c r="AR8" s="31">
        <v>0.12448247</v>
      </c>
      <c r="AS8" s="31">
        <v>0.0415102</v>
      </c>
      <c r="AT8" s="31">
        <v>0.09629874000000001</v>
      </c>
      <c r="AU8" s="31">
        <v>0.12733661</v>
      </c>
      <c r="AV8" s="31">
        <v>0.09340016000000001</v>
      </c>
      <c r="AW8" s="31">
        <v>0.05405693</v>
      </c>
      <c r="AX8" s="31">
        <v>0.14210465</v>
      </c>
      <c r="AY8" s="31">
        <v>0.14379714000000002</v>
      </c>
      <c r="AZ8" s="31">
        <v>0.39855067</v>
      </c>
      <c r="BA8" s="31">
        <v>0.24251904000000002</v>
      </c>
      <c r="BB8" s="31">
        <v>0.48589306</v>
      </c>
      <c r="BC8" s="31">
        <v>0.29673824</v>
      </c>
      <c r="BD8" s="31">
        <v>0.41442393</v>
      </c>
      <c r="BE8" s="31">
        <v>0.66853394</v>
      </c>
      <c r="BF8" s="31">
        <f>'[1]BS'!$C$13/1000000</f>
        <v>1.5214260400000001</v>
      </c>
      <c r="BG8" s="31">
        <f>'[2]BS'!$C$13/1000000</f>
        <v>1.22851573</v>
      </c>
      <c r="BH8" s="31">
        <f>'[3]BS'!$C$13/1000000</f>
        <v>0.84278462</v>
      </c>
      <c r="BI8" s="31">
        <f>'[4]BS'!$C$13/1000000</f>
        <v>0.33884028000000005</v>
      </c>
      <c r="BJ8" s="31">
        <f>'[5]BS'!$C$13/1000000</f>
        <v>0.19248666</v>
      </c>
      <c r="BK8" s="31">
        <f>'[6]BS'!$C$13/1000000</f>
        <v>0.44581326</v>
      </c>
      <c r="BL8" s="34">
        <f>'[7]BS'!$C$13/1000000</f>
        <v>0.50080266</v>
      </c>
      <c r="BM8" s="34">
        <f>'[8]BS'!$C$13/1000000</f>
        <v>0.9340825500000001</v>
      </c>
      <c r="BN8" s="34">
        <f>'[9]BS'!$C$13/1000000</f>
        <v>0.9028137199999999</v>
      </c>
      <c r="BO8" s="34">
        <f>'[10]BS'!$C$13/1000000</f>
        <v>0.68902339</v>
      </c>
      <c r="BP8" s="34">
        <f>'[11]BS'!$C$13/1000000</f>
        <v>0.88045274</v>
      </c>
      <c r="BQ8" s="34">
        <f>'[12]BS'!$C$13/1000000</f>
        <v>1.24474657</v>
      </c>
      <c r="BR8" s="34">
        <f>'[13]BS'!$C$13/1000000</f>
        <v>2.5806249300000004</v>
      </c>
      <c r="BS8" s="34">
        <f>'[14]BS'!$C$13/1000000</f>
        <v>2.7235678599999997</v>
      </c>
      <c r="BT8" s="34">
        <f>'[15]BS'!$C$13/1000000</f>
        <v>2.52446208</v>
      </c>
      <c r="BU8" s="34">
        <f>'[16]BS'!$C$13/1000000</f>
        <v>2.63741784</v>
      </c>
      <c r="BV8" s="34">
        <f>'[17]BS'!$C$13/1000000</f>
        <v>2.38755181</v>
      </c>
      <c r="BW8" s="34">
        <f>'[18]BS'!$C$13/1000000</f>
        <v>2.49862515</v>
      </c>
      <c r="BX8" s="34">
        <f>'[19]BS'!$C$13/1000000</f>
        <v>2.4087141</v>
      </c>
      <c r="BY8" s="34">
        <f>'[20]BS'!$C$13/1000000</f>
        <v>2.3694962999999998</v>
      </c>
      <c r="BZ8" s="34">
        <f>'[21]BS'!$C$13/1000000</f>
        <v>2.19944081</v>
      </c>
      <c r="CA8" s="34">
        <f>'[22]BS'!$C$13/1000000</f>
        <v>2.40014096</v>
      </c>
      <c r="CB8" s="34">
        <f>'[23]BS'!$C$13/1000000</f>
        <v>2.46289394</v>
      </c>
      <c r="CC8" s="34">
        <f>'[24]BS'!$C$13/1000000</f>
        <v>2.99204239</v>
      </c>
      <c r="CD8" s="34">
        <f>'[25]BS'!$C$13/1000000</f>
        <v>3.3162414</v>
      </c>
      <c r="CE8" s="34">
        <f>'[26]BS'!$C$13/1000000</f>
        <v>3.44382162</v>
      </c>
      <c r="CF8" s="34">
        <f>'[27]BS'!$C$13/1000000</f>
        <v>0.52834817</v>
      </c>
      <c r="CG8" s="34">
        <f>'[28]BS'!$C$13/1000000</f>
        <v>0.96362188</v>
      </c>
      <c r="CH8" s="34">
        <f>'[29]BS'!$C$13/1000000</f>
        <v>1.61711374</v>
      </c>
      <c r="CI8" s="34">
        <f>'[30]BS'!$C$13/1000000</f>
        <v>1.58589907</v>
      </c>
      <c r="CJ8" s="35">
        <f>'[31]BS'!$C$13/1000000</f>
        <v>1.69840021</v>
      </c>
      <c r="CK8" s="30">
        <f>'[32]BS'!$C$13/1000000</f>
        <v>2.01995245</v>
      </c>
      <c r="CL8" s="31">
        <f>'[33]BS'!$C$13/1000000</f>
        <v>2.4689765</v>
      </c>
      <c r="CM8" s="31">
        <f>'[34]BS'!$C$13/1000000</f>
        <v>2.69834539</v>
      </c>
      <c r="CN8" s="31">
        <f>'[35]BS'!$C$13/1000000</f>
        <v>2.88818067</v>
      </c>
      <c r="CO8" s="31">
        <f>'[36]BS'!$C$13/1000000</f>
        <v>3.0182873</v>
      </c>
      <c r="CP8" s="31">
        <f>'[37]BS'!$C$13/1000000</f>
        <v>4.36494933</v>
      </c>
      <c r="CQ8" s="31">
        <f>'[38]BS'!$C$13/1000000</f>
        <v>4.515997349999999</v>
      </c>
      <c r="CR8" s="31">
        <f>'[39]BS'!$C$13/1000000</f>
        <v>4.520171700000001</v>
      </c>
      <c r="CS8" s="31">
        <f>'[40]BS'!$C$13/1000000</f>
        <v>4.65424143</v>
      </c>
      <c r="CT8" s="31">
        <f>'[41]BS'!$C$13/1000000</f>
        <v>4.85968308</v>
      </c>
      <c r="CU8" s="31">
        <f>'[42]BS'!$C$13/1000000</f>
        <v>2.10443065</v>
      </c>
      <c r="CV8" s="31">
        <f>'[43]BS'!$C$13/1000000</f>
        <v>2.3229332400000002</v>
      </c>
      <c r="CW8" s="80">
        <f>'[44]BS'!$C$13/1000000</f>
        <v>1.10551946</v>
      </c>
      <c r="CX8" s="80">
        <f>'[45]BS'!$C$13/1000000</f>
        <v>1.20817904</v>
      </c>
      <c r="CY8" s="80">
        <f>'[46]BS'!$C$13/1000000</f>
        <v>1.49172164</v>
      </c>
      <c r="CZ8" s="80">
        <f>'[47]BS'!$C$13/1000000</f>
        <v>0.07747841</v>
      </c>
      <c r="DA8" s="80">
        <f>'[48]BS'!$C$13/1000000</f>
        <v>0.20579433</v>
      </c>
      <c r="DB8" s="80">
        <f>'[49]BS'!$C$13/1000000</f>
        <v>2.08527073</v>
      </c>
    </row>
    <row r="9" spans="1:106" ht="12.75">
      <c r="A9" s="66" t="s">
        <v>9</v>
      </c>
      <c r="B9" s="67" t="s">
        <v>10</v>
      </c>
      <c r="C9" s="30">
        <v>1511.4497011499977</v>
      </c>
      <c r="D9" s="31">
        <v>1287.1136405600014</v>
      </c>
      <c r="E9" s="31">
        <v>1229.86386991</v>
      </c>
      <c r="F9" s="31">
        <v>1225.4836597800027</v>
      </c>
      <c r="G9" s="31">
        <v>1553.1203644799975</v>
      </c>
      <c r="H9" s="31">
        <v>1236.2445244599996</v>
      </c>
      <c r="I9" s="31">
        <v>3625.336705</v>
      </c>
      <c r="J9" s="31">
        <v>4252.08583685</v>
      </c>
      <c r="K9" s="31">
        <v>4856.33615449</v>
      </c>
      <c r="L9" s="31">
        <v>5477.99914534</v>
      </c>
      <c r="M9" s="31">
        <v>373.14993414999867</v>
      </c>
      <c r="N9" s="31">
        <v>833.9325774300003</v>
      </c>
      <c r="O9" s="31">
        <v>797.7379276599999</v>
      </c>
      <c r="P9" s="31">
        <v>531.496439</v>
      </c>
      <c r="Q9" s="31">
        <v>570.7865767999992</v>
      </c>
      <c r="R9" s="31">
        <v>1262.079742</v>
      </c>
      <c r="S9" s="31">
        <v>814.7228757600021</v>
      </c>
      <c r="T9" s="31">
        <v>604.425738</v>
      </c>
      <c r="U9" s="31">
        <v>813.4304287199974</v>
      </c>
      <c r="V9" s="31">
        <v>995.1991399799996</v>
      </c>
      <c r="W9" s="31">
        <v>874.9526463300018</v>
      </c>
      <c r="X9" s="31">
        <v>1138.6586458400002</v>
      </c>
      <c r="Y9" s="31">
        <v>1044.771147209999</v>
      </c>
      <c r="Z9" s="31">
        <v>1005.0007892599964</v>
      </c>
      <c r="AA9" s="31">
        <v>1550.440867059998</v>
      </c>
      <c r="AB9" s="32">
        <v>888.3365872599983</v>
      </c>
      <c r="AC9" s="31">
        <v>1126.204044</v>
      </c>
      <c r="AD9" s="31">
        <v>834.532078</v>
      </c>
      <c r="AE9" s="32">
        <v>584.243331</v>
      </c>
      <c r="AF9" s="31">
        <v>825.5771297000013</v>
      </c>
      <c r="AG9" s="31">
        <v>809.8739912300006</v>
      </c>
      <c r="AH9" s="31">
        <v>1094.7445019800014</v>
      </c>
      <c r="AI9" s="33">
        <v>1574.4061854900008</v>
      </c>
      <c r="AJ9" s="31">
        <v>1706.7361992400008</v>
      </c>
      <c r="AK9" s="31">
        <v>1474.7331084399996</v>
      </c>
      <c r="AL9" s="31">
        <v>1656.2049613699999</v>
      </c>
      <c r="AM9" s="31">
        <v>1865.800194360003</v>
      </c>
      <c r="AN9" s="31">
        <v>1642.1141578099994</v>
      </c>
      <c r="AO9" s="31">
        <v>937.3272614800024</v>
      </c>
      <c r="AP9" s="31">
        <v>1127.8089035899998</v>
      </c>
      <c r="AQ9" s="31">
        <v>1578.207354330001</v>
      </c>
      <c r="AR9" s="31">
        <v>1756.077545529998</v>
      </c>
      <c r="AS9" s="31">
        <v>2437.44441855</v>
      </c>
      <c r="AT9" s="31">
        <v>2838.2537887599983</v>
      </c>
      <c r="AU9" s="31">
        <v>5293.621231969999</v>
      </c>
      <c r="AV9" s="31">
        <v>6228.2408845599975</v>
      </c>
      <c r="AW9" s="31">
        <v>10547.619269660003</v>
      </c>
      <c r="AX9" s="31">
        <v>10006.141211309998</v>
      </c>
      <c r="AY9" s="31">
        <v>11140.488632859997</v>
      </c>
      <c r="AZ9" s="31">
        <v>6972.180112940003</v>
      </c>
      <c r="BA9" s="31">
        <v>4562.147868790001</v>
      </c>
      <c r="BB9" s="31">
        <v>6067.970383670002</v>
      </c>
      <c r="BC9" s="31">
        <v>6388.719400179996</v>
      </c>
      <c r="BD9" s="31">
        <v>6330.648109040001</v>
      </c>
      <c r="BE9" s="31">
        <v>6130.794303630001</v>
      </c>
      <c r="BF9" s="31">
        <f>'[1]BS'!$C$16/1000000</f>
        <v>6397.72832716</v>
      </c>
      <c r="BG9" s="31">
        <f>'[2]BS'!$C$16/1000000</f>
        <v>6624.757967600002</v>
      </c>
      <c r="BH9" s="31">
        <f>'[3]BS'!$C$16/1000000</f>
        <v>1810.2209400799943</v>
      </c>
      <c r="BI9" s="31">
        <f>'[4]BS'!$C$16/1000000</f>
        <v>4349.562639320002</v>
      </c>
      <c r="BJ9" s="31">
        <f>'[5]BS'!$C$16/1000000</f>
        <v>4841.013967559989</v>
      </c>
      <c r="BK9" s="31">
        <f>'[6]BS'!$C$16/1000000</f>
        <v>5449.2000067100025</v>
      </c>
      <c r="BL9" s="34">
        <f>'[7]BS'!$C$16/1000000</f>
        <v>4962.487025510002</v>
      </c>
      <c r="BM9" s="34">
        <f>'[8]BS'!$C$16/1000000</f>
        <v>4922.173834390006</v>
      </c>
      <c r="BN9" s="34">
        <f>'[9]BS'!$C$16/1000000</f>
        <v>4614.57418140999</v>
      </c>
      <c r="BO9" s="34">
        <f>'[10]BS'!$C$16/1000000</f>
        <v>5133.615634080006</v>
      </c>
      <c r="BP9" s="34">
        <f>'[11]BS'!$C$16/1000000</f>
        <v>6659.075033229999</v>
      </c>
      <c r="BQ9" s="34">
        <f>'[12]BS'!$C$16/1000000</f>
        <v>8899.906560500003</v>
      </c>
      <c r="BR9" s="34">
        <f>'[13]BS'!$C$16/1000000</f>
        <v>8242.654016959998</v>
      </c>
      <c r="BS9" s="34">
        <f>'[14]BS'!$C$16/1000000</f>
        <v>8683.368475670002</v>
      </c>
      <c r="BT9" s="34">
        <f>'[15]BS'!$C$16/1000000</f>
        <v>7389.886849819998</v>
      </c>
      <c r="BU9" s="34">
        <f>'[16]BS'!$C$16/1000000</f>
        <v>7476.947921520003</v>
      </c>
      <c r="BV9" s="34">
        <f>'[17]BS'!$C$16/1000000</f>
        <v>7530.5197394700035</v>
      </c>
      <c r="BW9" s="34">
        <f>'[18]BS'!$C$16/1000000</f>
        <v>10947.287667439994</v>
      </c>
      <c r="BX9" s="34">
        <f>'[19]BS'!$C$16/1000000</f>
        <v>9687.352668129994</v>
      </c>
      <c r="BY9" s="34">
        <f>'[20]BS'!$C$16/1000000</f>
        <v>9602.98302979</v>
      </c>
      <c r="BZ9" s="34">
        <f>'[21]BS'!$C$16/1000000</f>
        <v>8736.720567779998</v>
      </c>
      <c r="CA9" s="34">
        <f>'[22]BS'!$C$16/1000000</f>
        <v>9137.63344606</v>
      </c>
      <c r="CB9" s="34">
        <f>'[23]BS'!$C$16/1000000</f>
        <v>9551.570799269992</v>
      </c>
      <c r="CC9" s="34">
        <f>'[24]BS'!$C$16/1000000</f>
        <v>9114.98476797</v>
      </c>
      <c r="CD9" s="34">
        <f>'[25]BS'!$C$16/1000000</f>
        <v>8132.113887000005</v>
      </c>
      <c r="CE9" s="34">
        <f>'[26]BS'!$C$16/1000000</f>
        <v>16165.03853126</v>
      </c>
      <c r="CF9" s="34">
        <f>'[27]BS'!$C$16/1000000</f>
        <v>16415.657714740002</v>
      </c>
      <c r="CG9" s="34">
        <f>'[28]BS'!$C$16/1000000</f>
        <v>16282.483959680001</v>
      </c>
      <c r="CH9" s="34">
        <f>'[29]BS'!$C$16/1000000</f>
        <v>16384.195707950003</v>
      </c>
      <c r="CI9" s="34">
        <f>'[30]BS'!$C$16/1000000</f>
        <v>13563.808661619993</v>
      </c>
      <c r="CJ9" s="35">
        <f>'[31]BS'!$C$16/1000000</f>
        <v>13263.44750547</v>
      </c>
      <c r="CK9" s="30">
        <f>'[32]BS'!$C$16/1000000</f>
        <v>17475.175109269996</v>
      </c>
      <c r="CL9" s="31">
        <f>'[33]BS'!$C$16/1000000</f>
        <v>20950.598344340004</v>
      </c>
      <c r="CM9" s="31">
        <f>'[34]BS'!$C$16/1000000</f>
        <v>15807.355569879997</v>
      </c>
      <c r="CN9" s="31">
        <f>'[35]BS'!$C$16/1000000</f>
        <v>14252.39732096</v>
      </c>
      <c r="CO9" s="31">
        <f>'[36]BS'!$C$16/1000000</f>
        <v>12194.923743330002</v>
      </c>
      <c r="CP9" s="31">
        <f>'[37]BS'!$C$16/1000000</f>
        <v>10752.47592672</v>
      </c>
      <c r="CQ9" s="31">
        <f>'[38]BS'!$C$16/1000000</f>
        <v>10561.82350036</v>
      </c>
      <c r="CR9" s="31">
        <f>'[39]BS'!$C$16/1000000</f>
        <v>14281.521187840002</v>
      </c>
      <c r="CS9" s="31">
        <f>'[40]BS'!$C$16/1000000</f>
        <v>10431.492515930004</v>
      </c>
      <c r="CT9" s="31">
        <f>'[41]BS'!$C$16/1000000</f>
        <v>6307.5945568499965</v>
      </c>
      <c r="CU9" s="31">
        <f>'[42]BS'!$C$16/1000000</f>
        <v>11907.53680729</v>
      </c>
      <c r="CV9" s="31">
        <f>'[43]BS'!$C$16/1000000</f>
        <v>11472.13786741</v>
      </c>
      <c r="CW9" s="80">
        <f>'[44]BS'!$C$16/1000000</f>
        <v>13012.974477869999</v>
      </c>
      <c r="CX9" s="80">
        <f>'[45]BS'!$C$16/1000000</f>
        <v>13957.589320569996</v>
      </c>
      <c r="CY9" s="80">
        <f>'[46]BS'!$C$16/1000000</f>
        <v>15123.004838939993</v>
      </c>
      <c r="CZ9" s="80">
        <f>'[47]BS'!$C$16/1000000</f>
        <v>16412.485419920005</v>
      </c>
      <c r="DA9" s="80">
        <f>'[48]BS'!$C$16/1000000</f>
        <v>19677.18996339</v>
      </c>
      <c r="DB9" s="80">
        <f>'[49]BS'!$C$16/1000000</f>
        <v>18166.42728589</v>
      </c>
    </row>
    <row r="10" spans="1:106" ht="12.75">
      <c r="A10" s="66" t="s">
        <v>11</v>
      </c>
      <c r="B10" s="67" t="s">
        <v>12</v>
      </c>
      <c r="C10" s="30">
        <v>20909.370466080003</v>
      </c>
      <c r="D10" s="31">
        <v>21484.38645093</v>
      </c>
      <c r="E10" s="31">
        <v>21437.0339902</v>
      </c>
      <c r="F10" s="31">
        <v>22951.337731490003</v>
      </c>
      <c r="G10" s="31">
        <v>23881.184131680002</v>
      </c>
      <c r="H10" s="31">
        <v>24420.271357060003</v>
      </c>
      <c r="I10" s="31">
        <v>19475.628023560002</v>
      </c>
      <c r="J10" s="31">
        <v>16552.364072300003</v>
      </c>
      <c r="K10" s="31">
        <v>15745.76083414</v>
      </c>
      <c r="L10" s="31">
        <v>15822.92962682</v>
      </c>
      <c r="M10" s="31">
        <v>20405.24434738</v>
      </c>
      <c r="N10" s="31">
        <v>20838.227900920003</v>
      </c>
      <c r="O10" s="31">
        <v>20547.848632339996</v>
      </c>
      <c r="P10" s="31">
        <v>20840.59462117</v>
      </c>
      <c r="Q10" s="31">
        <v>20632.734874259997</v>
      </c>
      <c r="R10" s="31">
        <v>20146.947844529997</v>
      </c>
      <c r="S10" s="31">
        <v>19184.453210999996</v>
      </c>
      <c r="T10" s="31">
        <v>18695.828805</v>
      </c>
      <c r="U10" s="31">
        <v>18342.43967844</v>
      </c>
      <c r="V10" s="31">
        <v>17490.89396638</v>
      </c>
      <c r="W10" s="31">
        <v>17806.93139386</v>
      </c>
      <c r="X10" s="31">
        <v>17355.746117950002</v>
      </c>
      <c r="Y10" s="31">
        <v>17493.45190697</v>
      </c>
      <c r="Z10" s="31">
        <v>16321.094324990001</v>
      </c>
      <c r="AA10" s="31">
        <v>15383.746197239998</v>
      </c>
      <c r="AB10" s="32">
        <v>15166.180008809999</v>
      </c>
      <c r="AC10" s="31">
        <v>15025.698021</v>
      </c>
      <c r="AD10" s="31">
        <v>14851.437442</v>
      </c>
      <c r="AE10" s="32">
        <v>17595.382037</v>
      </c>
      <c r="AF10" s="31">
        <v>16631.23302362</v>
      </c>
      <c r="AG10" s="31">
        <v>16588.199064559998</v>
      </c>
      <c r="AH10" s="31">
        <v>25460.890426259994</v>
      </c>
      <c r="AI10" s="33">
        <v>24406.66223288</v>
      </c>
      <c r="AJ10" s="31">
        <v>24219.319699600008</v>
      </c>
      <c r="AK10" s="31">
        <v>25036.38255434</v>
      </c>
      <c r="AL10" s="31">
        <v>25581.168656550002</v>
      </c>
      <c r="AM10" s="31">
        <v>24887.572874549995</v>
      </c>
      <c r="AN10" s="31">
        <v>25707.177051890005</v>
      </c>
      <c r="AO10" s="31">
        <v>26724.170251589996</v>
      </c>
      <c r="AP10" s="31">
        <v>25312.299202190003</v>
      </c>
      <c r="AQ10" s="31">
        <v>24910.27245238</v>
      </c>
      <c r="AR10" s="31">
        <v>25995.96296664</v>
      </c>
      <c r="AS10" s="31">
        <v>25330.728972459998</v>
      </c>
      <c r="AT10" s="31">
        <v>24003.996495610005</v>
      </c>
      <c r="AU10" s="31">
        <v>23864.935585410003</v>
      </c>
      <c r="AV10" s="31">
        <v>25624.1212716</v>
      </c>
      <c r="AW10" s="31">
        <v>24818.18764941</v>
      </c>
      <c r="AX10" s="31">
        <v>24828.556793519998</v>
      </c>
      <c r="AY10" s="31">
        <v>26812.79383212</v>
      </c>
      <c r="AZ10" s="31">
        <v>31161.740123439995</v>
      </c>
      <c r="BA10" s="31">
        <v>33438.40917447</v>
      </c>
      <c r="BB10" s="31">
        <v>31694.94520617</v>
      </c>
      <c r="BC10" s="31">
        <v>31838.26633666</v>
      </c>
      <c r="BD10" s="31">
        <v>31200.1794283</v>
      </c>
      <c r="BE10" s="31">
        <v>31015.9775965</v>
      </c>
      <c r="BF10" s="31">
        <f>'[1]BS'!$C$35/1000000</f>
        <v>32358.931838670003</v>
      </c>
      <c r="BG10" s="31">
        <f>'[2]BS'!$C$35/1000000</f>
        <v>32194.386323310002</v>
      </c>
      <c r="BH10" s="31">
        <f>'[3]BS'!$C$35/1000000</f>
        <v>38880.18862675</v>
      </c>
      <c r="BI10" s="31">
        <f>'[4]BS'!$C$35/1000000</f>
        <v>37244.856673279995</v>
      </c>
      <c r="BJ10" s="31">
        <f>'[5]BS'!$C$35/1000000</f>
        <v>39001.95361542</v>
      </c>
      <c r="BK10" s="31">
        <f>'[6]BS'!$C$35/1000000</f>
        <v>38509.78537604999</v>
      </c>
      <c r="BL10" s="34">
        <f>'[7]BS'!$C$35/1000000</f>
        <v>37955.04632367001</v>
      </c>
      <c r="BM10" s="34">
        <f>'[8]BS'!$C$35/1000000</f>
        <v>38287.46410135999</v>
      </c>
      <c r="BN10" s="34">
        <f>'[9]BS'!$C$35/1000000</f>
        <v>37537.72454868999</v>
      </c>
      <c r="BO10" s="34">
        <f>'[10]BS'!$C$35/1000000</f>
        <v>36156.8435088</v>
      </c>
      <c r="BP10" s="34">
        <f>'[11]BS'!$C$35/1000000</f>
        <v>31907.70396047</v>
      </c>
      <c r="BQ10" s="34">
        <f>'[12]BS'!$C$35/1000000</f>
        <v>32305.0599726</v>
      </c>
      <c r="BR10" s="34">
        <f>'[13]BS'!$C$35/1000000</f>
        <v>31064.57952024</v>
      </c>
      <c r="BS10" s="34">
        <f>'[14]BS'!$C$35/1000000</f>
        <v>32364.1088325</v>
      </c>
      <c r="BT10" s="34">
        <f>'[15]BS'!$C$35/1000000</f>
        <v>33997.87602174</v>
      </c>
      <c r="BU10" s="34">
        <f>'[16]BS'!$C$35/1000000</f>
        <v>36634.7843968</v>
      </c>
      <c r="BV10" s="34">
        <f>'[17]BS'!$C$35/1000000</f>
        <v>37110.801978229996</v>
      </c>
      <c r="BW10" s="34">
        <f>'[18]BS'!$C$35/1000000</f>
        <v>37438.3367025</v>
      </c>
      <c r="BX10" s="34">
        <f>'[19]BS'!$C$35/1000000</f>
        <v>38887.64681931</v>
      </c>
      <c r="BY10" s="34">
        <f>'[20]BS'!$C$35/1000000</f>
        <v>38994.41096568001</v>
      </c>
      <c r="BZ10" s="34">
        <f>'[21]BS'!$C$35/1000000</f>
        <v>38616.06398565</v>
      </c>
      <c r="CA10" s="34">
        <f>'[22]BS'!$C$35/1000000</f>
        <v>39011.07037187</v>
      </c>
      <c r="CB10" s="34">
        <f>'[23]BS'!$C$35/1000000</f>
        <v>38189.11825784</v>
      </c>
      <c r="CC10" s="34">
        <f>'[24]BS'!$C$35/1000000</f>
        <v>39576.043981530005</v>
      </c>
      <c r="CD10" s="34">
        <f>'[25]BS'!$C$35/1000000</f>
        <v>38344.26022821</v>
      </c>
      <c r="CE10" s="34">
        <f>'[26]BS'!$C$35/1000000</f>
        <v>31170.163890569995</v>
      </c>
      <c r="CF10" s="34">
        <f>'[27]BS'!$C$35/1000000</f>
        <v>30458.21751743</v>
      </c>
      <c r="CG10" s="35">
        <v>30830.12135428</v>
      </c>
      <c r="CH10" s="35">
        <v>31584.513719140003</v>
      </c>
      <c r="CI10" s="34">
        <f>'[30]BS'!$C$35/1000000</f>
        <v>34184.24149504</v>
      </c>
      <c r="CJ10" s="35">
        <f>'[31]BS'!$C$35/1000000</f>
        <v>35777.79027103</v>
      </c>
      <c r="CK10" s="30">
        <f>'[32]BS'!$C$35/1000000</f>
        <v>31855.438379690004</v>
      </c>
      <c r="CL10" s="31">
        <f>'[33]BS'!$C$35/1000000</f>
        <v>31497.674340360005</v>
      </c>
      <c r="CM10" s="31">
        <f>'[34]BS'!$C$35/1000000</f>
        <v>29929.794581529997</v>
      </c>
      <c r="CN10" s="31">
        <f>'[35]BS'!$C$35/1000000</f>
        <v>33844.8035381</v>
      </c>
      <c r="CO10" s="31">
        <f>'[36]BS'!$C$35/1000000</f>
        <v>38360.14002097</v>
      </c>
      <c r="CP10" s="31">
        <f>'[37]BS'!$C$35/1000000</f>
        <v>37396.164551550006</v>
      </c>
      <c r="CQ10" s="31">
        <f>'[38]BS'!$C$35/1000000</f>
        <v>37417.551428000006</v>
      </c>
      <c r="CR10" s="31">
        <f>'[39]BS'!$C$35/1000000</f>
        <v>36044.467595589995</v>
      </c>
      <c r="CS10" s="31">
        <f>'[40]BS'!$C$35/1000000</f>
        <v>39360.10226988001</v>
      </c>
      <c r="CT10" s="31">
        <f>'[41]BS'!$C$35/1000000</f>
        <v>41794.61809629999</v>
      </c>
      <c r="CU10" s="31">
        <f>'[42]BS'!$C$35/1000000</f>
        <v>38811.454377539994</v>
      </c>
      <c r="CV10" s="31">
        <f>'[43]BS'!$C$35/1000000</f>
        <v>38485.60969317</v>
      </c>
      <c r="CW10" s="80">
        <f>'[44]BS'!$C$35/1000000</f>
        <v>36529.34239464</v>
      </c>
      <c r="CX10" s="80">
        <f>'[45]BS'!$C$35/1000000</f>
        <v>34029.80038876</v>
      </c>
      <c r="CY10" s="80">
        <f>'[46]BS'!$C$35/1000000</f>
        <v>34993.11431308001</v>
      </c>
      <c r="CZ10" s="80">
        <f>'[47]BS'!$C$35/1000000</f>
        <v>30095.1859555</v>
      </c>
      <c r="DA10" s="80">
        <f>'[48]BS'!$C$35/1000000</f>
        <v>30012.930467770006</v>
      </c>
      <c r="DB10" s="80">
        <f>'[49]BS'!$C$35/1000000</f>
        <v>30672.73218494</v>
      </c>
    </row>
    <row r="11" spans="1:106" ht="12.75">
      <c r="A11" s="66" t="s">
        <v>13</v>
      </c>
      <c r="B11" s="67" t="s">
        <v>14</v>
      </c>
      <c r="C11" s="30">
        <v>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2">
        <v>0</v>
      </c>
      <c r="AC11" s="31">
        <v>0</v>
      </c>
      <c r="AD11" s="31">
        <v>0</v>
      </c>
      <c r="AE11" s="32">
        <v>0</v>
      </c>
      <c r="AF11" s="31">
        <v>0</v>
      </c>
      <c r="AG11" s="31">
        <v>0</v>
      </c>
      <c r="AH11" s="31">
        <v>0</v>
      </c>
      <c r="AI11" s="33">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f>'[1]BS'!$C$54/1000000</f>
        <v>0</v>
      </c>
      <c r="BG11" s="31">
        <f>'[2]BS'!$C$54/1000000</f>
        <v>0</v>
      </c>
      <c r="BH11" s="31">
        <f>'[3]BS'!$C$54/1000000</f>
        <v>0</v>
      </c>
      <c r="BI11" s="31">
        <f>'[4]BS'!$C$54/1000000</f>
        <v>0</v>
      </c>
      <c r="BJ11" s="31">
        <f>'[5]BS'!$C$54/1000000</f>
        <v>0</v>
      </c>
      <c r="BK11" s="31">
        <f>'[6]BS'!$C$54/1000000</f>
        <v>0</v>
      </c>
      <c r="BL11" s="34">
        <f>'[7]BS'!$C$54/1000000</f>
        <v>0</v>
      </c>
      <c r="BM11" s="34">
        <f>'[8]BS'!$C$54/1000000</f>
        <v>0</v>
      </c>
      <c r="BN11" s="34">
        <f>'[9]BS'!$C$54/1000000</f>
        <v>0</v>
      </c>
      <c r="BO11" s="34">
        <f>'[10]BS'!$C$54/1000000</f>
        <v>0</v>
      </c>
      <c r="BP11" s="34">
        <f>'[11]BS'!$C$54/1000000</f>
        <v>0</v>
      </c>
      <c r="BQ11" s="34">
        <f>'[12]BS'!$C$54/1000000</f>
        <v>0</v>
      </c>
      <c r="BR11" s="34">
        <f>'[13]BS'!$C$54/1000000</f>
        <v>0</v>
      </c>
      <c r="BS11" s="34">
        <f>'[14]BS'!$C$54/1000000</f>
        <v>0</v>
      </c>
      <c r="BT11" s="34">
        <f>'[15]BS'!$C$54/1000000</f>
        <v>0</v>
      </c>
      <c r="BU11" s="34">
        <f>'[16]BS'!$C$54/1000000</f>
        <v>0</v>
      </c>
      <c r="BV11" s="34">
        <f>'[17]BS'!$C$54/1000000</f>
        <v>0</v>
      </c>
      <c r="BW11" s="34">
        <f>'[18]BS'!$C$54/1000000</f>
        <v>0</v>
      </c>
      <c r="BX11" s="34">
        <f>'[19]BS'!$C$54/1000000</f>
        <v>0</v>
      </c>
      <c r="BY11" s="34">
        <f>'[20]BS'!$C$54/1000000</f>
        <v>0</v>
      </c>
      <c r="BZ11" s="34">
        <f>'[21]BS'!$C$54/1000000</f>
        <v>0</v>
      </c>
      <c r="CA11" s="34">
        <f>'[22]BS'!$C$54/1000000</f>
        <v>0</v>
      </c>
      <c r="CB11" s="34">
        <f>'[23]BS'!$C$54/1000000</f>
        <v>0</v>
      </c>
      <c r="CC11" s="34">
        <f>'[24]BS'!$C$54/1000000</f>
        <v>0</v>
      </c>
      <c r="CD11" s="34">
        <f>'[25]BS'!$C$54/1000000</f>
        <v>0</v>
      </c>
      <c r="CE11" s="34">
        <f>'[26]BS'!$C$54/1000000</f>
        <v>0</v>
      </c>
      <c r="CF11" s="34">
        <f>'[27]BS'!$C$54/1000000</f>
        <v>0</v>
      </c>
      <c r="CG11" s="34">
        <f>'[28]BS'!$C$54/1000000</f>
        <v>0</v>
      </c>
      <c r="CH11" s="34">
        <f>'[29]BS'!$C$54/1000000</f>
        <v>0</v>
      </c>
      <c r="CI11" s="34">
        <f>'[30]BS'!$C$54/1000000</f>
        <v>0</v>
      </c>
      <c r="CJ11" s="35">
        <f>'[31]BS'!$C$54/1000000</f>
        <v>0</v>
      </c>
      <c r="CK11" s="30">
        <f>'[32]BS'!$C$54/1000000</f>
        <v>0</v>
      </c>
      <c r="CL11" s="31">
        <f>'[33]BS'!$C$54/1000000</f>
        <v>0</v>
      </c>
      <c r="CM11" s="31">
        <f>'[34]BS'!$C$54/1000000</f>
        <v>0</v>
      </c>
      <c r="CN11" s="31">
        <f>'[35]BS'!$C$54/1000000</f>
        <v>0</v>
      </c>
      <c r="CO11" s="31">
        <f>'[36]BS'!$C$54/1000000</f>
        <v>0</v>
      </c>
      <c r="CP11" s="31">
        <f>'[37]BS'!$C$54/1000000</f>
        <v>0</v>
      </c>
      <c r="CQ11" s="31">
        <f>'[38]BS'!$C$54/1000000</f>
        <v>0</v>
      </c>
      <c r="CR11" s="31">
        <f>'[39]BS'!$C$54/1000000</f>
        <v>0</v>
      </c>
      <c r="CS11" s="31">
        <f>'[40]BS'!$C$54/1000000</f>
        <v>0</v>
      </c>
      <c r="CT11" s="31">
        <f>'[41]BS'!$C$54/1000000</f>
        <v>0</v>
      </c>
      <c r="CU11" s="31">
        <f>'[42]BS'!$C$54/1000000</f>
        <v>0</v>
      </c>
      <c r="CV11" s="31">
        <f>'[43]BS'!$C$54/1000000</f>
        <v>0</v>
      </c>
      <c r="CW11" s="80">
        <f>'[44]BS'!$C$54/1000000</f>
        <v>0</v>
      </c>
      <c r="CX11" s="80">
        <f>'[45]BS'!$C$54/1000000</f>
        <v>0</v>
      </c>
      <c r="CY11" s="80">
        <f>'[46]BS'!$C$54/1000000</f>
        <v>0</v>
      </c>
      <c r="CZ11" s="80">
        <f>'[47]BS'!$C$54/1000000</f>
        <v>0</v>
      </c>
      <c r="DA11" s="80">
        <f>'[48]BS'!$C$54/1000000</f>
        <v>0</v>
      </c>
      <c r="DB11" s="80">
        <f>'[49]BS'!$C$54/1000000</f>
        <v>0</v>
      </c>
    </row>
    <row r="12" spans="1:106" ht="12.75">
      <c r="A12" s="66"/>
      <c r="B12" s="67"/>
      <c r="C12" s="24"/>
      <c r="D12" s="25"/>
      <c r="E12" s="25"/>
      <c r="F12" s="25"/>
      <c r="G12" s="25"/>
      <c r="H12" s="25"/>
      <c r="I12" s="25"/>
      <c r="J12" s="25"/>
      <c r="K12" s="25"/>
      <c r="L12" s="25"/>
      <c r="M12" s="25"/>
      <c r="N12" s="25"/>
      <c r="O12" s="25"/>
      <c r="P12" s="25"/>
      <c r="Q12" s="25"/>
      <c r="R12" s="25"/>
      <c r="S12" s="25"/>
      <c r="T12" s="25"/>
      <c r="U12" s="25"/>
      <c r="V12" s="25"/>
      <c r="W12" s="25"/>
      <c r="X12" s="25"/>
      <c r="Y12" s="25"/>
      <c r="Z12" s="25"/>
      <c r="AA12" s="25"/>
      <c r="AB12" s="26"/>
      <c r="AC12" s="25"/>
      <c r="AD12" s="25"/>
      <c r="AE12" s="26"/>
      <c r="AF12" s="25"/>
      <c r="AG12" s="25"/>
      <c r="AH12" s="25"/>
      <c r="AI12" s="27"/>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36"/>
      <c r="CK12" s="24"/>
      <c r="CL12" s="25"/>
      <c r="CM12" s="25"/>
      <c r="CN12" s="25"/>
      <c r="CO12" s="25"/>
      <c r="CP12" s="25"/>
      <c r="CQ12" s="25"/>
      <c r="CR12" s="25"/>
      <c r="CS12" s="25"/>
      <c r="CT12" s="25"/>
      <c r="CU12" s="25"/>
      <c r="CV12" s="25"/>
      <c r="CW12" s="79"/>
      <c r="CX12" s="79"/>
      <c r="CY12" s="79"/>
      <c r="CZ12" s="79"/>
      <c r="DA12" s="79"/>
      <c r="DB12" s="79"/>
    </row>
    <row r="13" spans="1:106" ht="12.75">
      <c r="A13" s="64" t="s">
        <v>15</v>
      </c>
      <c r="B13" s="65" t="s">
        <v>16</v>
      </c>
      <c r="C13" s="19">
        <v>16785.02386881</v>
      </c>
      <c r="D13" s="20">
        <v>16901.23072266</v>
      </c>
      <c r="E13" s="20">
        <v>16561.50496375</v>
      </c>
      <c r="F13" s="20">
        <v>16288.889714849998</v>
      </c>
      <c r="G13" s="20">
        <v>16343.40882008</v>
      </c>
      <c r="H13" s="20">
        <v>16006.282371309999</v>
      </c>
      <c r="I13" s="20">
        <v>17314.07815654</v>
      </c>
      <c r="J13" s="20">
        <v>19422.49306084</v>
      </c>
      <c r="K13" s="20">
        <v>20166.717835620002</v>
      </c>
      <c r="L13" s="20">
        <v>20858.87673566</v>
      </c>
      <c r="M13" s="20">
        <v>22296.151831709998</v>
      </c>
      <c r="N13" s="20">
        <v>22574.168650210002</v>
      </c>
      <c r="O13" s="20">
        <v>22254.016836949995</v>
      </c>
      <c r="P13" s="20">
        <v>22243.061292360002</v>
      </c>
      <c r="Q13" s="20">
        <v>22773.11028003</v>
      </c>
      <c r="R13" s="20">
        <v>22976.655393</v>
      </c>
      <c r="S13" s="20">
        <v>24282.19752921</v>
      </c>
      <c r="T13" s="20">
        <v>25975.318443</v>
      </c>
      <c r="U13" s="20">
        <v>26264.70304407</v>
      </c>
      <c r="V13" s="20">
        <v>26453.7737599</v>
      </c>
      <c r="W13" s="20">
        <v>26515.94169102</v>
      </c>
      <c r="X13" s="20">
        <v>27157.979806760002</v>
      </c>
      <c r="Y13" s="20">
        <v>27220.561819739996</v>
      </c>
      <c r="Z13" s="20">
        <v>27082.41044404</v>
      </c>
      <c r="AA13" s="20">
        <v>27401.783460460003</v>
      </c>
      <c r="AB13" s="21">
        <v>27552.670595449996</v>
      </c>
      <c r="AC13" s="20">
        <v>28508.097687</v>
      </c>
      <c r="AD13" s="20">
        <v>28294.697652</v>
      </c>
      <c r="AE13" s="21">
        <v>25556.645951</v>
      </c>
      <c r="AF13" s="20">
        <v>25684.648783059998</v>
      </c>
      <c r="AG13" s="20">
        <v>25804.79245213</v>
      </c>
      <c r="AH13" s="20">
        <v>16697.89459888</v>
      </c>
      <c r="AI13" s="22">
        <v>16652.957199880002</v>
      </c>
      <c r="AJ13" s="20">
        <v>16329.81203583</v>
      </c>
      <c r="AK13" s="20">
        <v>16509.85828682</v>
      </c>
      <c r="AL13" s="20">
        <v>16441.11595752</v>
      </c>
      <c r="AM13" s="20">
        <v>17539.49819566</v>
      </c>
      <c r="AN13" s="20">
        <v>17790.20814073</v>
      </c>
      <c r="AO13" s="20">
        <v>18138.292781599997</v>
      </c>
      <c r="AP13" s="20">
        <v>17965.76551548</v>
      </c>
      <c r="AQ13" s="20">
        <v>16602.04791833</v>
      </c>
      <c r="AR13" s="20">
        <v>16816.61621455</v>
      </c>
      <c r="AS13" s="20">
        <v>16132.46932034</v>
      </c>
      <c r="AT13" s="20">
        <v>16927.167011319998</v>
      </c>
      <c r="AU13" s="20">
        <v>16626.261019049998</v>
      </c>
      <c r="AV13" s="20">
        <v>16323.676000739999</v>
      </c>
      <c r="AW13" s="20">
        <v>14989.09100067</v>
      </c>
      <c r="AX13" s="20">
        <v>14948.57855456</v>
      </c>
      <c r="AY13" s="20">
        <v>13412.12122595</v>
      </c>
      <c r="AZ13" s="20">
        <v>13798.93390117</v>
      </c>
      <c r="BA13" s="20">
        <v>14242.109631599998</v>
      </c>
      <c r="BB13" s="20">
        <v>13976.08826736</v>
      </c>
      <c r="BC13" s="20">
        <v>14124.703781780001</v>
      </c>
      <c r="BD13" s="20">
        <v>13875.60456115</v>
      </c>
      <c r="BE13" s="20">
        <v>13117.07286227</v>
      </c>
      <c r="BF13" s="20">
        <f>'[1]BS'!$C$75/1000000</f>
        <v>12982.552980440001</v>
      </c>
      <c r="BG13" s="20">
        <f>'[2]BS'!$C$75/1000000</f>
        <v>12473.55963237</v>
      </c>
      <c r="BH13" s="20">
        <f>'[3]BS'!$C$75/1000000</f>
        <v>11998.33884783</v>
      </c>
      <c r="BI13" s="20">
        <f>'[4]BS'!$C$75/1000000</f>
        <v>11966.98751951</v>
      </c>
      <c r="BJ13" s="20">
        <f>'[5]BS'!$C$75/1000000</f>
        <v>12655.591416719999</v>
      </c>
      <c r="BK13" s="20">
        <f>'[6]BS'!$C$75/1000000</f>
        <v>11489.92116082</v>
      </c>
      <c r="BL13" s="23">
        <f>'[7]BS'!$C$75/1000000</f>
        <v>11108.15045659</v>
      </c>
      <c r="BM13" s="23">
        <f>'[8]BS'!$C$75/1000000</f>
        <v>13314.449417220001</v>
      </c>
      <c r="BN13" s="23">
        <f>'[9]BS'!$C$75/1000000</f>
        <v>11720.452067850001</v>
      </c>
      <c r="BO13" s="23">
        <f>'[10]BS'!$C$75/1000000</f>
        <v>12978.44324043</v>
      </c>
      <c r="BP13" s="23">
        <f>'[11]BS'!$C$75/1000000</f>
        <v>12776.37018408</v>
      </c>
      <c r="BQ13" s="23">
        <f>'[12]BS'!$C$75/1000000</f>
        <v>13938.140322879999</v>
      </c>
      <c r="BR13" s="23">
        <f>'[13]BS'!$C$75/1000000</f>
        <v>14514.882892259999</v>
      </c>
      <c r="BS13" s="23">
        <f>'[14]BS'!$C$75/1000000</f>
        <v>15064.493098759998</v>
      </c>
      <c r="BT13" s="23">
        <f>'[15]BS'!$C$75/1000000</f>
        <v>13499.66281961</v>
      </c>
      <c r="BU13" s="23">
        <f>'[16]BS'!$C$75/1000000</f>
        <v>14061.025553739999</v>
      </c>
      <c r="BV13" s="23">
        <f>'[17]BS'!$C$75/1000000</f>
        <v>13678.12844655</v>
      </c>
      <c r="BW13" s="23">
        <f>'[18]BS'!$C$75/1000000</f>
        <v>12798.90909036</v>
      </c>
      <c r="BX13" s="23">
        <f>'[19]BS'!$C$75/1000000</f>
        <v>12728.31742196</v>
      </c>
      <c r="BY13" s="23">
        <f>'[20]BS'!$C$75/1000000</f>
        <v>12571.4329889</v>
      </c>
      <c r="BZ13" s="23">
        <f>'[21]BS'!$C$75/1000000</f>
        <v>12115.55620854</v>
      </c>
      <c r="CA13" s="23">
        <f>'[22]BS'!$C$75/1000000</f>
        <v>12189.477739130001</v>
      </c>
      <c r="CB13" s="23">
        <f>'[23]BS'!$C$75/1000000</f>
        <v>11968.75187914</v>
      </c>
      <c r="CC13" s="23">
        <f>'[24]BS'!$C$75/1000000</f>
        <v>12301.936869059999</v>
      </c>
      <c r="CD13" s="23">
        <f>'[25]BS'!$C$75/1000000</f>
        <v>12072.22659412</v>
      </c>
      <c r="CE13" s="23">
        <f>'[26]BS'!$C$75/1000000</f>
        <v>12310.38097346</v>
      </c>
      <c r="CF13" s="23">
        <f>'[27]BS'!$C$75/1000000</f>
        <v>12299.3892326</v>
      </c>
      <c r="CG13" s="37">
        <v>12753.4</v>
      </c>
      <c r="CH13" s="37">
        <v>14169</v>
      </c>
      <c r="CI13" s="23">
        <f>'[30]BS'!$C$75/1000000</f>
        <v>13790.62737359</v>
      </c>
      <c r="CJ13" s="29">
        <v>13434.6</v>
      </c>
      <c r="CK13" s="19">
        <f>'[32]BS'!$C$75/1000000</f>
        <v>13993.649388700002</v>
      </c>
      <c r="CL13" s="20">
        <f>'[33]BS'!$C$75/1000000</f>
        <v>14105.51917576</v>
      </c>
      <c r="CM13" s="20">
        <f>'[34]BS'!$C$75/1000000</f>
        <v>21465.06907963</v>
      </c>
      <c r="CN13" s="20">
        <f>'[35]BS'!$C$75/1000000</f>
        <v>22259.942895279997</v>
      </c>
      <c r="CO13" s="20">
        <f>'[36]BS'!$C$75/1000000</f>
        <v>22989.724287</v>
      </c>
      <c r="CP13" s="20">
        <f>'[37]BS'!$C$75/1000000</f>
        <v>22602.2319183</v>
      </c>
      <c r="CQ13" s="20">
        <f>'[38]BS'!$C$75/1000000</f>
        <v>22691.09387561</v>
      </c>
      <c r="CR13" s="20">
        <f>'[39]BS'!$C$75/1000000</f>
        <v>22352.02899138</v>
      </c>
      <c r="CS13" s="20">
        <f>'[40]BS'!$C$75/1000000</f>
        <v>20849.54136513</v>
      </c>
      <c r="CT13" s="20">
        <f>'[41]BS'!$C$75/1000000</f>
        <v>25311.23618779</v>
      </c>
      <c r="CU13" s="20">
        <f>'[42]BS'!$C$75/1000000</f>
        <v>25887.80926564</v>
      </c>
      <c r="CV13" s="20">
        <f>'[43]BS'!$C$75/1000000</f>
        <v>25431.526511930002</v>
      </c>
      <c r="CW13" s="78">
        <f>'[44]BS'!$C$75/1000000</f>
        <v>26089.71723918</v>
      </c>
      <c r="CX13" s="78">
        <f>'[45]BS'!$C$75/1000000</f>
        <v>26465.82511369</v>
      </c>
      <c r="CY13" s="78">
        <f>'[46]BS'!$C$75/1000000</f>
        <v>26986.751486679997</v>
      </c>
      <c r="CZ13" s="78">
        <f>'[47]BS'!$C$75/1000000</f>
        <v>28710.810461830002</v>
      </c>
      <c r="DA13" s="78">
        <f>'[48]BS'!$C$75/1000000</f>
        <v>29272.86307445</v>
      </c>
      <c r="DB13" s="78">
        <f>'[49]BS'!$C$75/1000000</f>
        <v>29774.36750406</v>
      </c>
    </row>
    <row r="14" spans="1:106" ht="12.75">
      <c r="A14" s="66"/>
      <c r="B14" s="67"/>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5"/>
      <c r="AD14" s="25"/>
      <c r="AE14" s="26"/>
      <c r="AF14" s="25"/>
      <c r="AG14" s="25"/>
      <c r="AH14" s="25"/>
      <c r="AI14" s="27"/>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4"/>
      <c r="CL14" s="25"/>
      <c r="CM14" s="25"/>
      <c r="CN14" s="25"/>
      <c r="CO14" s="25"/>
      <c r="CP14" s="25"/>
      <c r="CQ14" s="25"/>
      <c r="CR14" s="25"/>
      <c r="CS14" s="25"/>
      <c r="CT14" s="25"/>
      <c r="CU14" s="25"/>
      <c r="CV14" s="25"/>
      <c r="CW14" s="79"/>
      <c r="CX14" s="79"/>
      <c r="CY14" s="79"/>
      <c r="CZ14" s="79"/>
      <c r="DA14" s="79"/>
      <c r="DB14" s="79"/>
    </row>
    <row r="15" spans="1:106" ht="12.75">
      <c r="A15" s="64" t="s">
        <v>17</v>
      </c>
      <c r="B15" s="65" t="s">
        <v>18</v>
      </c>
      <c r="C15" s="19">
        <v>2323.02917328</v>
      </c>
      <c r="D15" s="20">
        <v>2317.5390421099996</v>
      </c>
      <c r="E15" s="20">
        <v>2318.75173005</v>
      </c>
      <c r="F15" s="20">
        <v>2312.85333962</v>
      </c>
      <c r="G15" s="20">
        <v>2314.4748187160008</v>
      </c>
      <c r="H15" s="20">
        <v>2314.94767712</v>
      </c>
      <c r="I15" s="20">
        <v>2280.92474004</v>
      </c>
      <c r="J15" s="20">
        <v>2030.2481314000001</v>
      </c>
      <c r="K15" s="20">
        <v>2031.26941354</v>
      </c>
      <c r="L15" s="20">
        <v>2004.63633793</v>
      </c>
      <c r="M15" s="20">
        <v>2066.932325844</v>
      </c>
      <c r="N15" s="20">
        <v>2056.11690478</v>
      </c>
      <c r="O15" s="20">
        <v>2050.00884161</v>
      </c>
      <c r="P15" s="20">
        <v>2038.6178375199997</v>
      </c>
      <c r="Q15" s="20">
        <v>2040.6268878199999</v>
      </c>
      <c r="R15" s="20">
        <v>2112.75299469</v>
      </c>
      <c r="S15" s="20">
        <v>2113.9916064</v>
      </c>
      <c r="T15" s="20">
        <v>2113.0767278099997</v>
      </c>
      <c r="U15" s="20">
        <v>2126.5177929300003</v>
      </c>
      <c r="V15" s="20">
        <v>2140.20525164</v>
      </c>
      <c r="W15" s="20">
        <v>2137.80821221</v>
      </c>
      <c r="X15" s="20">
        <v>2075.3721382199997</v>
      </c>
      <c r="Y15" s="20">
        <v>2079.5226304499997</v>
      </c>
      <c r="Z15" s="20">
        <v>2075.9675307099997</v>
      </c>
      <c r="AA15" s="20">
        <v>1996.0124359200001</v>
      </c>
      <c r="AB15" s="21">
        <v>2142.03984134</v>
      </c>
      <c r="AC15" s="20">
        <v>2214.95430023</v>
      </c>
      <c r="AD15" s="20">
        <v>2105.07087325</v>
      </c>
      <c r="AE15" s="21">
        <v>2102.84262999</v>
      </c>
      <c r="AF15" s="20">
        <v>2101.6182017600004</v>
      </c>
      <c r="AG15" s="20">
        <v>2189.04714259</v>
      </c>
      <c r="AH15" s="20">
        <v>2072.9504252899997</v>
      </c>
      <c r="AI15" s="22">
        <v>2068.8821215499997</v>
      </c>
      <c r="AJ15" s="20">
        <v>2001.5408912999999</v>
      </c>
      <c r="AK15" s="20">
        <v>1999.3874124200001</v>
      </c>
      <c r="AL15" s="20">
        <v>2014.2280708300002</v>
      </c>
      <c r="AM15" s="20">
        <v>1911.7368859899998</v>
      </c>
      <c r="AN15" s="20">
        <v>1909.46368809</v>
      </c>
      <c r="AO15" s="20">
        <v>2356.6829608499997</v>
      </c>
      <c r="AP15" s="20">
        <v>4150.37826795</v>
      </c>
      <c r="AQ15" s="20">
        <v>1792.8449364599999</v>
      </c>
      <c r="AR15" s="20">
        <v>1795.1679838999996</v>
      </c>
      <c r="AS15" s="20">
        <v>6730.45429104</v>
      </c>
      <c r="AT15" s="20">
        <v>2760.36700643</v>
      </c>
      <c r="AU15" s="20">
        <v>1610.4691257800002</v>
      </c>
      <c r="AV15" s="20">
        <v>1608.86328354</v>
      </c>
      <c r="AW15" s="20">
        <v>1508.2945590800002</v>
      </c>
      <c r="AX15" s="20">
        <v>1513.02836246</v>
      </c>
      <c r="AY15" s="20">
        <v>1519.6284425099998</v>
      </c>
      <c r="AZ15" s="20">
        <v>1407.9630149099999</v>
      </c>
      <c r="BA15" s="20">
        <v>1412.6443876599997</v>
      </c>
      <c r="BB15" s="20">
        <v>1685.1875474899998</v>
      </c>
      <c r="BC15" s="20">
        <v>1302.9445329699997</v>
      </c>
      <c r="BD15" s="20">
        <v>1306.7724287999997</v>
      </c>
      <c r="BE15" s="20">
        <v>1189.0644423100002</v>
      </c>
      <c r="BF15" s="20">
        <f>'[1]BS'!$C$95/1000000</f>
        <v>1191.8332410300002</v>
      </c>
      <c r="BG15" s="20">
        <f>'[2]BS'!$C$95/1000000</f>
        <v>1195.0344808500001</v>
      </c>
      <c r="BH15" s="20">
        <f>'[3]BS'!$C$95/1000000</f>
        <v>1074.73632889</v>
      </c>
      <c r="BI15" s="20">
        <f>'[4]BS'!$C$95/1000000</f>
        <v>1072.64839039</v>
      </c>
      <c r="BJ15" s="20">
        <f>'[5]BS'!$C$95/1000000</f>
        <v>1075.23720022</v>
      </c>
      <c r="BK15" s="20">
        <f>'[6]BS'!$C$95/1000000</f>
        <v>951.93641224</v>
      </c>
      <c r="BL15" s="23">
        <f>'[7]BS'!$C$95/1000000</f>
        <v>955.28930901</v>
      </c>
      <c r="BM15" s="23">
        <f>'[8]BS'!$C$95/1000000</f>
        <v>961.6767953499999</v>
      </c>
      <c r="BN15" s="23">
        <f>'[9]BS'!$C$95/1000000</f>
        <v>4250.83931637</v>
      </c>
      <c r="BO15" s="23">
        <f>'[10]BS'!$C$95/1000000</f>
        <v>3488.3008717899997</v>
      </c>
      <c r="BP15" s="23">
        <f>'[11]BS'!$C$95/1000000</f>
        <v>2095.2191725899997</v>
      </c>
      <c r="BQ15" s="23">
        <f>'[12]BS'!$C$95/1000000</f>
        <v>1156.3940983999998</v>
      </c>
      <c r="BR15" s="23">
        <f>'[13]BS'!$C$95/1000000</f>
        <v>890.94636216</v>
      </c>
      <c r="BS15" s="23">
        <f>'[14]BS'!$C$95/1000000</f>
        <v>895.7262734100001</v>
      </c>
      <c r="BT15" s="23">
        <f>'[15]BS'!$C$95/1000000</f>
        <v>639.80490228</v>
      </c>
      <c r="BU15" s="23">
        <f>'[16]BS'!$C$95/1000000</f>
        <v>602.68106991</v>
      </c>
      <c r="BV15" s="23">
        <f>'[17]BS'!$C$95/1000000</f>
        <v>601.81593009</v>
      </c>
      <c r="BW15" s="23">
        <f>'[18]BS'!$C$95/1000000</f>
        <v>578.76879835</v>
      </c>
      <c r="BX15" s="23">
        <f>'[19]BS'!$C$95/1000000</f>
        <v>610.19498601</v>
      </c>
      <c r="BY15" s="23">
        <f>'[20]BS'!$C$95/1000000</f>
        <v>610.8576578299999</v>
      </c>
      <c r="BZ15" s="23">
        <f>'[21]BS'!$C$95/1000000</f>
        <v>542.27608149</v>
      </c>
      <c r="CA15" s="23">
        <f>'[22]BS'!$C$95/1000000</f>
        <v>516.48142223</v>
      </c>
      <c r="CB15" s="23">
        <f>'[23]BS'!$C$95/1000000</f>
        <v>519.61687975</v>
      </c>
      <c r="CC15" s="23">
        <f>'[24]BS'!$C$95/1000000</f>
        <v>1569.24072544</v>
      </c>
      <c r="CD15" s="23">
        <f>'[25]BS'!$C$95/1000000</f>
        <v>491.84622339000003</v>
      </c>
      <c r="CE15" s="23">
        <f>'[26]BS'!$C$95/1000000</f>
        <v>524.90104053</v>
      </c>
      <c r="CF15" s="23">
        <f>'[27]BS'!$C$95/1000000</f>
        <v>473.8692896599999</v>
      </c>
      <c r="CG15" s="23">
        <f>'[28]BS'!$C$95/1000000</f>
        <v>502.70682980000004</v>
      </c>
      <c r="CH15" s="23">
        <f>'[29]BS'!$C$95/1000000</f>
        <v>478.72747143999993</v>
      </c>
      <c r="CI15" s="23">
        <f>'[30]BS'!$C$95/1000000</f>
        <v>508.57791816</v>
      </c>
      <c r="CJ15" s="23">
        <f>'[31]BS'!$C$95/1000000</f>
        <v>474.72697855000007</v>
      </c>
      <c r="CK15" s="19">
        <f>'[32]BS'!$C$95/1000000</f>
        <v>507.05513061</v>
      </c>
      <c r="CL15" s="20">
        <f>'[33]BS'!$C$95/1000000</f>
        <v>683.7405509199999</v>
      </c>
      <c r="CM15" s="20">
        <f>'[34]BS'!$C$95/1000000</f>
        <v>746.6994916199999</v>
      </c>
      <c r="CN15" s="20">
        <f>'[35]BS'!$C$95/1000000</f>
        <v>1142.95830022</v>
      </c>
      <c r="CO15" s="20">
        <f>'[36]BS'!$C$95/1000000</f>
        <v>1120.3420396200002</v>
      </c>
      <c r="CP15" s="20">
        <f>'[37]BS'!$C$95/1000000</f>
        <v>1122.9933226800001</v>
      </c>
      <c r="CQ15" s="20">
        <f>'[38]BS'!$C$95/1000000</f>
        <v>1121.8770981700002</v>
      </c>
      <c r="CR15" s="20">
        <f>'[39]BS'!$C$95/1000000</f>
        <v>338.99178283</v>
      </c>
      <c r="CS15" s="20">
        <f>'[40]BS'!$C$95/1000000</f>
        <v>1831.40099986</v>
      </c>
      <c r="CT15" s="20">
        <f>'[41]BS'!$C$95/1000000</f>
        <v>737.59301404</v>
      </c>
      <c r="CU15" s="20">
        <f>'[42]BS'!$C$95/1000000</f>
        <v>304.21975059</v>
      </c>
      <c r="CV15" s="20">
        <f>'[43]BS'!$C$95/1000000</f>
        <v>1893.4876055</v>
      </c>
      <c r="CW15" s="78">
        <f>'[44]BS'!$C$95/1000000</f>
        <v>1173.3872933599998</v>
      </c>
      <c r="CX15" s="78">
        <f>'[45]BS'!$C$95/1000000</f>
        <v>855.6966096599999</v>
      </c>
      <c r="CY15" s="78">
        <f>'[46]BS'!$C$95/1000000</f>
        <v>1050.67325783</v>
      </c>
      <c r="CZ15" s="78">
        <f>'[47]BS'!$C$95/1000000</f>
        <v>1204.0774554999998</v>
      </c>
      <c r="DA15" s="78">
        <f>'[48]BS'!$C$95/1000000</f>
        <v>1259.9834544100001</v>
      </c>
      <c r="DB15" s="78">
        <f>'[49]BS'!$C$95/1000000</f>
        <v>1230.13254598</v>
      </c>
    </row>
    <row r="16" spans="1:106" ht="12.75">
      <c r="A16" s="66"/>
      <c r="B16" s="67"/>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6"/>
      <c r="AC16" s="25"/>
      <c r="AD16" s="25"/>
      <c r="AE16" s="26"/>
      <c r="AF16" s="25"/>
      <c r="AG16" s="25"/>
      <c r="AH16" s="25"/>
      <c r="AI16" s="27"/>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4"/>
      <c r="CL16" s="25"/>
      <c r="CM16" s="25"/>
      <c r="CN16" s="25"/>
      <c r="CO16" s="25"/>
      <c r="CP16" s="25"/>
      <c r="CQ16" s="25"/>
      <c r="CR16" s="25"/>
      <c r="CS16" s="25"/>
      <c r="CT16" s="25"/>
      <c r="CU16" s="25"/>
      <c r="CV16" s="25"/>
      <c r="CW16" s="79"/>
      <c r="CX16" s="79"/>
      <c r="CY16" s="79"/>
      <c r="CZ16" s="79"/>
      <c r="DA16" s="79"/>
      <c r="DB16" s="79"/>
    </row>
    <row r="17" spans="1:106" ht="12.75">
      <c r="A17" s="64" t="s">
        <v>19</v>
      </c>
      <c r="B17" s="65" t="s">
        <v>20</v>
      </c>
      <c r="C17" s="19">
        <v>42.31393248999999</v>
      </c>
      <c r="D17" s="20">
        <v>42.503051049999996</v>
      </c>
      <c r="E17" s="20">
        <v>42.39997804</v>
      </c>
      <c r="F17" s="20">
        <v>42.18197923</v>
      </c>
      <c r="G17" s="20">
        <v>41.98466518</v>
      </c>
      <c r="H17" s="20">
        <v>41.74193763</v>
      </c>
      <c r="I17" s="20">
        <v>40.71676584</v>
      </c>
      <c r="J17" s="20">
        <v>40.36694395</v>
      </c>
      <c r="K17" s="20">
        <v>40.268896090000005</v>
      </c>
      <c r="L17" s="20">
        <v>40.967574490000004</v>
      </c>
      <c r="M17" s="20">
        <v>41.59859272</v>
      </c>
      <c r="N17" s="20">
        <v>41.93080111</v>
      </c>
      <c r="O17" s="20">
        <v>41.89885621</v>
      </c>
      <c r="P17" s="20">
        <v>42.04003392</v>
      </c>
      <c r="Q17" s="20">
        <v>42.17733577</v>
      </c>
      <c r="R17" s="20">
        <v>42.21589978</v>
      </c>
      <c r="S17" s="20">
        <v>42.14546929</v>
      </c>
      <c r="T17" s="20">
        <v>42.155601</v>
      </c>
      <c r="U17" s="20">
        <v>242.01072531</v>
      </c>
      <c r="V17" s="20">
        <v>242.22382663</v>
      </c>
      <c r="W17" s="20">
        <v>242.38835456</v>
      </c>
      <c r="X17" s="20">
        <v>242.51079238999998</v>
      </c>
      <c r="Y17" s="20">
        <v>217.534138</v>
      </c>
      <c r="Z17" s="20">
        <v>217.62125937000002</v>
      </c>
      <c r="AA17" s="20">
        <v>217.799477</v>
      </c>
      <c r="AB17" s="21">
        <v>217.966333</v>
      </c>
      <c r="AC17" s="20">
        <v>218.067355</v>
      </c>
      <c r="AD17" s="20">
        <v>218.315829</v>
      </c>
      <c r="AE17" s="21">
        <v>255.224792</v>
      </c>
      <c r="AF17" s="20">
        <v>239.00595651</v>
      </c>
      <c r="AG17" s="20">
        <v>234.25013768</v>
      </c>
      <c r="AH17" s="20">
        <v>234.25471762</v>
      </c>
      <c r="AI17" s="22">
        <v>221.25717474</v>
      </c>
      <c r="AJ17" s="20">
        <v>231.75648081999998</v>
      </c>
      <c r="AK17" s="20">
        <v>232.17989065999998</v>
      </c>
      <c r="AL17" s="20">
        <v>232.4269692</v>
      </c>
      <c r="AM17" s="20">
        <v>131.87197559999998</v>
      </c>
      <c r="AN17" s="20">
        <v>120.52835983</v>
      </c>
      <c r="AO17" s="20">
        <v>77.91150334000001</v>
      </c>
      <c r="AP17" s="20">
        <v>83.27119646</v>
      </c>
      <c r="AQ17" s="20">
        <v>78.76821368</v>
      </c>
      <c r="AR17" s="20">
        <v>58.3714113</v>
      </c>
      <c r="AS17" s="20">
        <v>167.96401931</v>
      </c>
      <c r="AT17" s="20">
        <v>31.29961723</v>
      </c>
      <c r="AU17" s="20">
        <v>30.896098079999998</v>
      </c>
      <c r="AV17" s="20">
        <v>36.091615350000005</v>
      </c>
      <c r="AW17" s="20">
        <v>159.03850038</v>
      </c>
      <c r="AX17" s="20">
        <v>137.02110958</v>
      </c>
      <c r="AY17" s="20">
        <v>129.36426957</v>
      </c>
      <c r="AZ17" s="20">
        <v>130.18291362</v>
      </c>
      <c r="BA17" s="20">
        <v>133.90679643</v>
      </c>
      <c r="BB17" s="20">
        <v>130.73130781</v>
      </c>
      <c r="BC17" s="20">
        <v>131.6058154</v>
      </c>
      <c r="BD17" s="20">
        <v>133.95969922</v>
      </c>
      <c r="BE17" s="20">
        <v>125.28466152</v>
      </c>
      <c r="BF17" s="20">
        <f>'[1]BS'!$C$110/1000000</f>
        <v>133.03587009</v>
      </c>
      <c r="BG17" s="20">
        <f>'[2]BS'!$C$110/1000000</f>
        <v>129.46015562</v>
      </c>
      <c r="BH17" s="20">
        <f>'[3]BS'!$C$110/1000000</f>
        <v>154.90669112999998</v>
      </c>
      <c r="BI17" s="20">
        <f>'[4]BS'!$C$110/1000000</f>
        <v>135.74084256</v>
      </c>
      <c r="BJ17" s="20">
        <f>'[5]BS'!$C$110/1000000</f>
        <v>130.6438001</v>
      </c>
      <c r="BK17" s="20">
        <f>'[6]BS'!$C$110/1000000</f>
        <v>128.13498523</v>
      </c>
      <c r="BL17" s="23">
        <f>'[7]BS'!$C$110/1000000</f>
        <v>122.90144659</v>
      </c>
      <c r="BM17" s="23">
        <f>'[8]BS'!$C$110/1000000</f>
        <v>130.79497704000002</v>
      </c>
      <c r="BN17" s="23">
        <f>'[9]BS'!$C$110/1000000</f>
        <v>132.0993236</v>
      </c>
      <c r="BO17" s="23">
        <f>'[10]BS'!$C$110/1000000</f>
        <v>163.77543312999998</v>
      </c>
      <c r="BP17" s="23">
        <f>'[11]BS'!$C$110/1000000</f>
        <v>163.56177388</v>
      </c>
      <c r="BQ17" s="23">
        <f>'[12]BS'!$C$110/1000000</f>
        <v>171.24683422</v>
      </c>
      <c r="BR17" s="23">
        <f>'[13]BS'!$C$110/1000000</f>
        <v>208.11040437</v>
      </c>
      <c r="BS17" s="23">
        <f>'[14]BS'!$C$110/1000000</f>
        <v>183.19154178</v>
      </c>
      <c r="BT17" s="23">
        <f>'[15]BS'!$C$110/1000000</f>
        <v>175.83111328</v>
      </c>
      <c r="BU17" s="23">
        <f>'[16]BS'!$C$110/1000000</f>
        <v>181.55234443999998</v>
      </c>
      <c r="BV17" s="23">
        <f>'[17]BS'!$C$110/1000000</f>
        <v>174.88680109</v>
      </c>
      <c r="BW17" s="23">
        <f>'[18]BS'!$C$110/1000000</f>
        <v>165.0467391</v>
      </c>
      <c r="BX17" s="23">
        <f>'[19]BS'!$C$110/1000000</f>
        <v>163.26925059</v>
      </c>
      <c r="BY17" s="23">
        <f>'[20]BS'!$C$110/1000000</f>
        <v>166.27038627000002</v>
      </c>
      <c r="BZ17" s="23">
        <f>'[21]BS'!$C$110/1000000</f>
        <v>165.78233781999998</v>
      </c>
      <c r="CA17" s="23">
        <f>'[22]BS'!$C$110/1000000</f>
        <v>162.11299833</v>
      </c>
      <c r="CB17" s="23">
        <f>'[23]BS'!$C$110/1000000</f>
        <v>165.87457569</v>
      </c>
      <c r="CC17" s="23">
        <f>'[24]BS'!$C$110/1000000</f>
        <v>160.14378183000002</v>
      </c>
      <c r="CD17" s="23">
        <f>'[25]BS'!$C$110/1000000</f>
        <v>161.26920694999998</v>
      </c>
      <c r="CE17" s="23">
        <f>'[26]BS'!$C$110/1000000</f>
        <v>166.87536216</v>
      </c>
      <c r="CF17" s="23">
        <f>'[27]BS'!$C$110/1000000</f>
        <v>161.42028822999998</v>
      </c>
      <c r="CG17" s="23">
        <f>'[28]BS'!$C$110/1000000</f>
        <v>160.23152331999998</v>
      </c>
      <c r="CH17" s="23">
        <f>'[29]BS'!$C$110/1000000</f>
        <v>179.13171554</v>
      </c>
      <c r="CI17" s="23">
        <f>'[30]BS'!$C$110/1000000</f>
        <v>174.67062756</v>
      </c>
      <c r="CJ17" s="23">
        <f>'[31]BS'!$C$110/1000000</f>
        <v>169.48025906</v>
      </c>
      <c r="CK17" s="19">
        <f>'[32]BS'!$C$110/1000000</f>
        <v>176.93580441</v>
      </c>
      <c r="CL17" s="20">
        <f>'[33]BS'!$C$110/1000000</f>
        <v>174.46881076</v>
      </c>
      <c r="CM17" s="20">
        <f>'[34]BS'!$C$110/1000000</f>
        <v>177.56091634</v>
      </c>
      <c r="CN17" s="20">
        <f>'[35]BS'!$C$110/1000000</f>
        <v>174.34058016</v>
      </c>
      <c r="CO17" s="20">
        <f>'[36]BS'!$C$110/1000000</f>
        <v>327.91928007999996</v>
      </c>
      <c r="CP17" s="20">
        <f>'[37]BS'!$C$110/1000000</f>
        <v>316.69406669</v>
      </c>
      <c r="CQ17" s="20">
        <f>'[38]BS'!$C$110/1000000</f>
        <v>296.98852712</v>
      </c>
      <c r="CR17" s="20">
        <f>'[39]BS'!$C$110/1000000</f>
        <v>235.19138182</v>
      </c>
      <c r="CS17" s="20">
        <f>'[40]BS'!$C$110/1000000</f>
        <v>228.24569934000002</v>
      </c>
      <c r="CT17" s="20">
        <f>'[41]BS'!$C$110/1000000</f>
        <v>158.11373580999995</v>
      </c>
      <c r="CU17" s="20">
        <f>'[42]BS'!$C$110/1000000</f>
        <v>160.36309102999974</v>
      </c>
      <c r="CV17" s="20">
        <f>'[43]BS'!$C$110/1000000</f>
        <v>156.48745005000018</v>
      </c>
      <c r="CW17" s="78">
        <f>'[44]BS'!$C$110/1000000</f>
        <v>157.26738780999995</v>
      </c>
      <c r="CX17" s="78">
        <f>'[45]BS'!$C$110/1000000</f>
        <v>163.4902165699997</v>
      </c>
      <c r="CY17" s="78">
        <f>'[46]BS'!$C$110/1000000</f>
        <v>162.04376009000015</v>
      </c>
      <c r="CZ17" s="78">
        <f>'[47]BS'!$C$110/1000000</f>
        <v>164.88998757000016</v>
      </c>
      <c r="DA17" s="78">
        <f>'[48]BS'!$C$110/1000000</f>
        <v>165.1648438299999</v>
      </c>
      <c r="DB17" s="78">
        <f>'[49]BS'!$C$110/1000000</f>
        <v>164.04060859999998</v>
      </c>
    </row>
    <row r="18" spans="1:106" ht="12.75">
      <c r="A18" s="66"/>
      <c r="B18" s="68"/>
      <c r="C18" s="24"/>
      <c r="D18" s="25"/>
      <c r="E18" s="25"/>
      <c r="F18" s="25"/>
      <c r="G18" s="25"/>
      <c r="H18" s="25"/>
      <c r="I18" s="25"/>
      <c r="J18" s="25"/>
      <c r="K18" s="25"/>
      <c r="L18" s="25"/>
      <c r="M18" s="25"/>
      <c r="N18" s="25"/>
      <c r="O18" s="25"/>
      <c r="P18" s="25"/>
      <c r="Q18" s="25"/>
      <c r="R18" s="25"/>
      <c r="S18" s="25"/>
      <c r="T18" s="25"/>
      <c r="U18" s="25"/>
      <c r="V18" s="25"/>
      <c r="W18" s="25"/>
      <c r="X18" s="25"/>
      <c r="Y18" s="25"/>
      <c r="Z18" s="25"/>
      <c r="AA18" s="25"/>
      <c r="AB18" s="26"/>
      <c r="AC18" s="25"/>
      <c r="AD18" s="25"/>
      <c r="AE18" s="26"/>
      <c r="AF18" s="25"/>
      <c r="AG18" s="25"/>
      <c r="AH18" s="25"/>
      <c r="AI18" s="27"/>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4"/>
      <c r="CL18" s="25"/>
      <c r="CM18" s="25"/>
      <c r="CN18" s="25"/>
      <c r="CO18" s="25"/>
      <c r="CP18" s="25"/>
      <c r="CQ18" s="25"/>
      <c r="CR18" s="25"/>
      <c r="CS18" s="25"/>
      <c r="CT18" s="25"/>
      <c r="CU18" s="25"/>
      <c r="CV18" s="25"/>
      <c r="CW18" s="79"/>
      <c r="CX18" s="79"/>
      <c r="CY18" s="79"/>
      <c r="CZ18" s="79"/>
      <c r="DA18" s="79"/>
      <c r="DB18" s="79"/>
    </row>
    <row r="19" spans="1:106" ht="12.75">
      <c r="A19" s="64" t="s">
        <v>21</v>
      </c>
      <c r="B19" s="65" t="s">
        <v>22</v>
      </c>
      <c r="C19" s="19">
        <v>0</v>
      </c>
      <c r="D19" s="20">
        <v>0</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1">
        <v>0</v>
      </c>
      <c r="AC19" s="20">
        <v>0</v>
      </c>
      <c r="AD19" s="20">
        <v>0</v>
      </c>
      <c r="AE19" s="21">
        <v>0</v>
      </c>
      <c r="AF19" s="20">
        <v>0</v>
      </c>
      <c r="AG19" s="20">
        <v>0</v>
      </c>
      <c r="AH19" s="20">
        <v>0</v>
      </c>
      <c r="AI19" s="22">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f>'[1]BS'!$C$123/1000000</f>
        <v>0</v>
      </c>
      <c r="BG19" s="20">
        <f>'[2]BS'!$C$123/1000000</f>
        <v>0</v>
      </c>
      <c r="BH19" s="20">
        <f>'[3]BS'!$C$123/1000000</f>
        <v>0</v>
      </c>
      <c r="BI19" s="20">
        <f>'[4]BS'!$C$123/1000000</f>
        <v>0</v>
      </c>
      <c r="BJ19" s="20">
        <f>'[5]BS'!$C$123/1000000</f>
        <v>0</v>
      </c>
      <c r="BK19" s="20">
        <f>'[6]BS'!$C$123/1000000</f>
        <v>0</v>
      </c>
      <c r="BL19" s="23">
        <f>'[7]BS'!$C$123/1000000</f>
        <v>0</v>
      </c>
      <c r="BM19" s="23">
        <f>'[8]BS'!$C$123/1000000</f>
        <v>0</v>
      </c>
      <c r="BN19" s="23">
        <f>'[9]BS'!$C$123/1000000</f>
        <v>0</v>
      </c>
      <c r="BO19" s="23">
        <f>'[10]BS'!$C$123/1000000</f>
        <v>0</v>
      </c>
      <c r="BP19" s="23">
        <f>'[11]BS'!$C$123/1000000</f>
        <v>0</v>
      </c>
      <c r="BQ19" s="23">
        <f>'[12]BS'!$C$123/1000000</f>
        <v>0</v>
      </c>
      <c r="BR19" s="23">
        <f>'[13]BS'!$C$123/1000000</f>
        <v>0</v>
      </c>
      <c r="BS19" s="23">
        <f>'[14]BS'!$C$123/1000000</f>
        <v>0</v>
      </c>
      <c r="BT19" s="23">
        <f>'[15]BS'!$C$123/1000000</f>
        <v>0</v>
      </c>
      <c r="BU19" s="23">
        <f>'[16]BS'!$C$123/1000000</f>
        <v>0</v>
      </c>
      <c r="BV19" s="23">
        <f>'[17]BS'!$C$123/1000000</f>
        <v>0</v>
      </c>
      <c r="BW19" s="23">
        <f>'[18]BS'!$C$123/1000000</f>
        <v>0</v>
      </c>
      <c r="BX19" s="23">
        <f>'[19]BS'!$C$123/1000000</f>
        <v>0</v>
      </c>
      <c r="BY19" s="23">
        <f>'[20]BS'!$C$123/1000000</f>
        <v>0</v>
      </c>
      <c r="BZ19" s="23">
        <f>'[21]BS'!$C$123/1000000</f>
        <v>0</v>
      </c>
      <c r="CA19" s="23">
        <f>'[22]BS'!$C$123/1000000</f>
        <v>0</v>
      </c>
      <c r="CB19" s="23">
        <f>'[23]BS'!$C$123/1000000</f>
        <v>0</v>
      </c>
      <c r="CC19" s="23">
        <f>'[24]BS'!$C$123/1000000</f>
        <v>0</v>
      </c>
      <c r="CD19" s="23">
        <f>'[25]BS'!$C$123/1000000</f>
        <v>0</v>
      </c>
      <c r="CE19" s="23">
        <f>'[26]BS'!$C$123/1000000</f>
        <v>0</v>
      </c>
      <c r="CF19" s="23">
        <f>'[27]BS'!$C$123/1000000</f>
        <v>0</v>
      </c>
      <c r="CG19" s="23">
        <f>'[28]BS'!$C$123/1000000</f>
        <v>0</v>
      </c>
      <c r="CH19" s="23">
        <f>'[29]BS'!$C$123/1000000</f>
        <v>0</v>
      </c>
      <c r="CI19" s="23">
        <f>'[30]BS'!$C$123/1000000</f>
        <v>0</v>
      </c>
      <c r="CJ19" s="23">
        <f>'[31]BS'!$C$123/1000000</f>
        <v>0</v>
      </c>
      <c r="CK19" s="19">
        <f>'[32]BS'!$C$123/1000000</f>
        <v>0</v>
      </c>
      <c r="CL19" s="20">
        <f>'[33]BS'!$C$123/1000000</f>
        <v>0</v>
      </c>
      <c r="CM19" s="20">
        <f>'[34]BS'!$C$123/1000000</f>
        <v>0</v>
      </c>
      <c r="CN19" s="20">
        <f>'[35]BS'!$C$123/1000000</f>
        <v>0</v>
      </c>
      <c r="CO19" s="20">
        <f>'[36]BS'!$C$123/1000000</f>
        <v>0</v>
      </c>
      <c r="CP19" s="20">
        <f>'[37]BS'!$C$123/1000000</f>
        <v>0</v>
      </c>
      <c r="CQ19" s="20">
        <f>'[38]BS'!$C$123/1000000</f>
        <v>0</v>
      </c>
      <c r="CR19" s="20">
        <f>'[39]BS'!$C$123/1000000</f>
        <v>0</v>
      </c>
      <c r="CS19" s="20">
        <f>'[40]BS'!$C$123/1000000</f>
        <v>0</v>
      </c>
      <c r="CT19" s="20">
        <f>'[41]BS'!$C$123/1000000</f>
        <v>0</v>
      </c>
      <c r="CU19" s="20">
        <f>'[42]BS'!$C$123/1000000</f>
        <v>0</v>
      </c>
      <c r="CV19" s="20">
        <f>'[43]BS'!$C$123/1000000</f>
        <v>0</v>
      </c>
      <c r="CW19" s="78">
        <f>'[44]BS'!$C$123/1000000</f>
        <v>0</v>
      </c>
      <c r="CX19" s="78">
        <f>'[45]BS'!$C$123/1000000</f>
        <v>0</v>
      </c>
      <c r="CY19" s="78">
        <f>'[46]BS'!$C$123/1000000</f>
        <v>0</v>
      </c>
      <c r="CZ19" s="78">
        <f>'[47]BS'!$C$123/1000000</f>
        <v>0</v>
      </c>
      <c r="DA19" s="78">
        <f>'[48]BS'!$C$123/1000000</f>
        <v>0</v>
      </c>
      <c r="DB19" s="78">
        <f>'[49]BS'!$C$123/1000000</f>
        <v>0</v>
      </c>
    </row>
    <row r="20" spans="1:106" ht="12.75">
      <c r="A20" s="66"/>
      <c r="B20" s="67"/>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6"/>
      <c r="AC20" s="25"/>
      <c r="AD20" s="25"/>
      <c r="AE20" s="26"/>
      <c r="AF20" s="25"/>
      <c r="AG20" s="25"/>
      <c r="AH20" s="25"/>
      <c r="AI20" s="27"/>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4"/>
      <c r="CL20" s="25"/>
      <c r="CM20" s="25"/>
      <c r="CN20" s="25"/>
      <c r="CO20" s="25"/>
      <c r="CP20" s="25"/>
      <c r="CQ20" s="25"/>
      <c r="CR20" s="25"/>
      <c r="CS20" s="25"/>
      <c r="CT20" s="25"/>
      <c r="CU20" s="25"/>
      <c r="CV20" s="25"/>
      <c r="CW20" s="79"/>
      <c r="CX20" s="79"/>
      <c r="CY20" s="79"/>
      <c r="CZ20" s="79"/>
      <c r="DA20" s="79"/>
      <c r="DB20" s="79"/>
    </row>
    <row r="21" spans="1:106" ht="12.75">
      <c r="A21" s="64" t="s">
        <v>23</v>
      </c>
      <c r="B21" s="65" t="s">
        <v>24</v>
      </c>
      <c r="C21" s="19">
        <v>0</v>
      </c>
      <c r="D21" s="20">
        <v>0</v>
      </c>
      <c r="E21" s="20">
        <v>0</v>
      </c>
      <c r="F21" s="20">
        <v>0</v>
      </c>
      <c r="G21" s="20">
        <v>0</v>
      </c>
      <c r="H21" s="20">
        <v>0</v>
      </c>
      <c r="I21" s="20">
        <v>0</v>
      </c>
      <c r="J21" s="20">
        <v>0</v>
      </c>
      <c r="K21" s="20">
        <v>0</v>
      </c>
      <c r="L21" s="20">
        <v>0</v>
      </c>
      <c r="M21" s="20">
        <v>540.4065</v>
      </c>
      <c r="N21" s="20">
        <v>353.895</v>
      </c>
      <c r="O21" s="20">
        <v>693.371</v>
      </c>
      <c r="P21" s="20">
        <v>694.56975</v>
      </c>
      <c r="Q21" s="20">
        <v>355.09375</v>
      </c>
      <c r="R21" s="20">
        <v>0</v>
      </c>
      <c r="S21" s="20">
        <v>0</v>
      </c>
      <c r="T21" s="20">
        <v>0</v>
      </c>
      <c r="U21" s="20">
        <v>0</v>
      </c>
      <c r="V21" s="20">
        <v>0</v>
      </c>
      <c r="W21" s="20">
        <v>0</v>
      </c>
      <c r="X21" s="20">
        <v>0</v>
      </c>
      <c r="Y21" s="20">
        <v>0</v>
      </c>
      <c r="Z21" s="20">
        <v>0</v>
      </c>
      <c r="AA21" s="20">
        <v>0</v>
      </c>
      <c r="AB21" s="21">
        <v>0</v>
      </c>
      <c r="AC21" s="20">
        <v>0</v>
      </c>
      <c r="AD21" s="20">
        <v>0</v>
      </c>
      <c r="AE21" s="21">
        <v>0</v>
      </c>
      <c r="AF21" s="20">
        <v>0</v>
      </c>
      <c r="AG21" s="20">
        <v>0</v>
      </c>
      <c r="AH21" s="20">
        <v>0</v>
      </c>
      <c r="AI21" s="22">
        <v>0</v>
      </c>
      <c r="AJ21" s="20">
        <v>0</v>
      </c>
      <c r="AK21" s="20">
        <v>0</v>
      </c>
      <c r="AL21" s="20">
        <v>0</v>
      </c>
      <c r="AM21" s="20">
        <v>0</v>
      </c>
      <c r="AN21" s="20">
        <v>0</v>
      </c>
      <c r="AO21" s="20">
        <v>0</v>
      </c>
      <c r="AP21" s="20">
        <v>0</v>
      </c>
      <c r="AQ21" s="20">
        <v>0</v>
      </c>
      <c r="AR21" s="20">
        <v>0</v>
      </c>
      <c r="AS21" s="20">
        <v>0</v>
      </c>
      <c r="AT21" s="20">
        <v>0</v>
      </c>
      <c r="AU21" s="20">
        <v>0</v>
      </c>
      <c r="AV21" s="20">
        <v>0</v>
      </c>
      <c r="AW21" s="20">
        <v>0</v>
      </c>
      <c r="AX21" s="20">
        <v>0</v>
      </c>
      <c r="AY21" s="20">
        <v>0</v>
      </c>
      <c r="AZ21" s="20">
        <v>0</v>
      </c>
      <c r="BA21" s="20">
        <v>0</v>
      </c>
      <c r="BB21" s="20">
        <v>0</v>
      </c>
      <c r="BC21" s="20">
        <v>0</v>
      </c>
      <c r="BD21" s="20">
        <v>0</v>
      </c>
      <c r="BE21" s="20">
        <v>0</v>
      </c>
      <c r="BF21" s="20">
        <f>'[1]BS'!$C$129/1000000</f>
        <v>0</v>
      </c>
      <c r="BG21" s="20">
        <f>'[2]BS'!$C$129/1000000</f>
        <v>0</v>
      </c>
      <c r="BH21" s="20">
        <f>'[3]BS'!$C$129/1000000</f>
        <v>0</v>
      </c>
      <c r="BI21" s="20">
        <f>'[4]BS'!$C$129/1000000</f>
        <v>0</v>
      </c>
      <c r="BJ21" s="20">
        <f>'[5]BS'!$C$129/1000000</f>
        <v>0</v>
      </c>
      <c r="BK21" s="20">
        <f>'[6]BS'!$C$129/1000000</f>
        <v>0</v>
      </c>
      <c r="BL21" s="23">
        <f>'[7]BS'!$C$129/1000000</f>
        <v>0</v>
      </c>
      <c r="BM21" s="23">
        <f>'[8]BS'!$C$129/1000000</f>
        <v>0</v>
      </c>
      <c r="BN21" s="23">
        <f>'[9]BS'!$C$129/1000000</f>
        <v>0</v>
      </c>
      <c r="BO21" s="23">
        <f>'[10]BS'!$C$129/1000000</f>
        <v>0</v>
      </c>
      <c r="BP21" s="23">
        <f>'[11]BS'!$C$129/1000000</f>
        <v>0</v>
      </c>
      <c r="BQ21" s="23">
        <f>'[12]BS'!$C$129/1000000</f>
        <v>0</v>
      </c>
      <c r="BR21" s="23">
        <f>'[13]BS'!$C$129/1000000</f>
        <v>0</v>
      </c>
      <c r="BS21" s="23">
        <f>'[14]BS'!$C$129/1000000</f>
        <v>0</v>
      </c>
      <c r="BT21" s="23">
        <f>'[15]BS'!$C$129/1000000</f>
        <v>0</v>
      </c>
      <c r="BU21" s="23">
        <f>'[16]BS'!$C$129/1000000</f>
        <v>0</v>
      </c>
      <c r="BV21" s="23">
        <f>'[17]BS'!$C$129/1000000</f>
        <v>0</v>
      </c>
      <c r="BW21" s="23">
        <f>'[18]BS'!$C$129/1000000</f>
        <v>0</v>
      </c>
      <c r="BX21" s="23">
        <f>'[19]BS'!$C$129/1000000</f>
        <v>0</v>
      </c>
      <c r="BY21" s="23">
        <f>'[20]BS'!$C$129/1000000</f>
        <v>0</v>
      </c>
      <c r="BZ21" s="23">
        <f>'[21]BS'!$C$129/1000000</f>
        <v>0</v>
      </c>
      <c r="CA21" s="23">
        <f>'[22]BS'!$C$129/1000000</f>
        <v>0</v>
      </c>
      <c r="CB21" s="23">
        <f>'[23]BS'!$C$129/1000000</f>
        <v>0</v>
      </c>
      <c r="CC21" s="23">
        <f>'[24]BS'!$C$129/1000000</f>
        <v>0</v>
      </c>
      <c r="CD21" s="23">
        <f>'[25]BS'!$C$129/1000000</f>
        <v>0</v>
      </c>
      <c r="CE21" s="23">
        <f>'[26]BS'!$C$129/1000000</f>
        <v>0</v>
      </c>
      <c r="CF21" s="23">
        <f>'[27]BS'!$C$129/1000000</f>
        <v>0</v>
      </c>
      <c r="CG21" s="23">
        <f>'[28]BS'!$C$129/1000000</f>
        <v>0</v>
      </c>
      <c r="CH21" s="23">
        <f>'[29]BS'!$C$129/1000000</f>
        <v>0</v>
      </c>
      <c r="CI21" s="23">
        <f>'[30]BS'!$C$129/1000000</f>
        <v>0</v>
      </c>
      <c r="CJ21" s="23">
        <f>'[31]BS'!$C$129/1000000</f>
        <v>0</v>
      </c>
      <c r="CK21" s="19">
        <f>'[32]BS'!$C$129/1000000</f>
        <v>0</v>
      </c>
      <c r="CL21" s="20">
        <f>'[33]BS'!$C$129/1000000</f>
        <v>0</v>
      </c>
      <c r="CM21" s="20">
        <f>'[34]BS'!$C$129/1000000</f>
        <v>0</v>
      </c>
      <c r="CN21" s="20">
        <f>'[35]BS'!$C$129/1000000</f>
        <v>0</v>
      </c>
      <c r="CO21" s="20">
        <f>'[36]BS'!$C$129/1000000</f>
        <v>0</v>
      </c>
      <c r="CP21" s="20">
        <f>'[37]BS'!$C$129/1000000</f>
        <v>0</v>
      </c>
      <c r="CQ21" s="20">
        <f>'[38]BS'!$C$129/1000000</f>
        <v>0</v>
      </c>
      <c r="CR21" s="20">
        <f>'[39]BS'!$C$129/1000000</f>
        <v>0</v>
      </c>
      <c r="CS21" s="20">
        <f>'[40]BS'!$C$129/1000000</f>
        <v>0</v>
      </c>
      <c r="CT21" s="20">
        <f>'[41]BS'!$C$129/1000000</f>
        <v>0</v>
      </c>
      <c r="CU21" s="20">
        <f>'[42]BS'!$C$129/1000000</f>
        <v>0</v>
      </c>
      <c r="CV21" s="20">
        <f>'[43]BS'!$C$129/1000000</f>
        <v>0</v>
      </c>
      <c r="CW21" s="78">
        <f>'[44]BS'!$C$129/1000000</f>
        <v>0</v>
      </c>
      <c r="CX21" s="78">
        <f>'[45]BS'!$C$129/1000000</f>
        <v>0</v>
      </c>
      <c r="CY21" s="78">
        <f>'[46]BS'!$C$129/1000000</f>
        <v>0</v>
      </c>
      <c r="CZ21" s="78">
        <f>'[47]BS'!$C$129/1000000</f>
        <v>0</v>
      </c>
      <c r="DA21" s="78">
        <f>'[48]BS'!$C$129/1000000</f>
        <v>0</v>
      </c>
      <c r="DB21" s="78">
        <f>'[49]BS'!$C$129/1000000</f>
        <v>0</v>
      </c>
    </row>
    <row r="22" spans="1:106" ht="12.75">
      <c r="A22" s="66"/>
      <c r="B22" s="67"/>
      <c r="C22" s="24"/>
      <c r="D22" s="25"/>
      <c r="E22" s="25"/>
      <c r="F22" s="25"/>
      <c r="G22" s="25"/>
      <c r="H22" s="25"/>
      <c r="I22" s="25"/>
      <c r="J22" s="25"/>
      <c r="K22" s="25"/>
      <c r="L22" s="25"/>
      <c r="M22" s="25"/>
      <c r="N22" s="25"/>
      <c r="O22" s="25"/>
      <c r="P22" s="25"/>
      <c r="Q22" s="25"/>
      <c r="R22" s="25"/>
      <c r="S22" s="25"/>
      <c r="T22" s="25"/>
      <c r="U22" s="25"/>
      <c r="V22" s="25"/>
      <c r="W22" s="25"/>
      <c r="X22" s="25"/>
      <c r="Y22" s="25"/>
      <c r="Z22" s="25"/>
      <c r="AA22" s="25"/>
      <c r="AB22" s="26"/>
      <c r="AC22" s="25"/>
      <c r="AD22" s="25"/>
      <c r="AE22" s="26"/>
      <c r="AF22" s="25"/>
      <c r="AG22" s="25"/>
      <c r="AH22" s="25"/>
      <c r="AI22" s="27"/>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4"/>
      <c r="CL22" s="25"/>
      <c r="CM22" s="25"/>
      <c r="CN22" s="25"/>
      <c r="CO22" s="25"/>
      <c r="CP22" s="25"/>
      <c r="CQ22" s="25"/>
      <c r="CR22" s="25"/>
      <c r="CS22" s="25"/>
      <c r="CT22" s="25"/>
      <c r="CU22" s="25"/>
      <c r="CV22" s="25"/>
      <c r="CW22" s="79"/>
      <c r="CX22" s="79"/>
      <c r="CY22" s="79"/>
      <c r="CZ22" s="79"/>
      <c r="DA22" s="79"/>
      <c r="DB22" s="79"/>
    </row>
    <row r="23" spans="1:106" ht="12.75">
      <c r="A23" s="64" t="s">
        <v>25</v>
      </c>
      <c r="B23" s="65" t="s">
        <v>26</v>
      </c>
      <c r="C23" s="19">
        <v>109.24183614</v>
      </c>
      <c r="D23" s="20">
        <v>24.975726429999998</v>
      </c>
      <c r="E23" s="20">
        <v>22.699024530000003</v>
      </c>
      <c r="F23" s="20">
        <v>44.94439263</v>
      </c>
      <c r="G23" s="20">
        <v>24.10560188</v>
      </c>
      <c r="H23" s="20">
        <v>16.829248139999997</v>
      </c>
      <c r="I23" s="20">
        <v>15.14111373</v>
      </c>
      <c r="J23" s="20">
        <v>43.494200799999994</v>
      </c>
      <c r="K23" s="20">
        <v>32.180890919999996</v>
      </c>
      <c r="L23" s="20">
        <v>34.266476409999996</v>
      </c>
      <c r="M23" s="20">
        <v>32.70900506</v>
      </c>
      <c r="N23" s="20">
        <v>23.63520772</v>
      </c>
      <c r="O23" s="20">
        <v>97.14300128000001</v>
      </c>
      <c r="P23" s="20">
        <v>77.84059698</v>
      </c>
      <c r="Q23" s="20">
        <v>47.10162422</v>
      </c>
      <c r="R23" s="20">
        <v>121.17705947</v>
      </c>
      <c r="S23" s="20">
        <v>46.53101161</v>
      </c>
      <c r="T23" s="20">
        <v>55.34695195</v>
      </c>
      <c r="U23" s="20">
        <v>23.20433615</v>
      </c>
      <c r="V23" s="20">
        <v>71.95140821000001</v>
      </c>
      <c r="W23" s="20">
        <v>46.732338680000005</v>
      </c>
      <c r="X23" s="20">
        <v>37.42630417</v>
      </c>
      <c r="Y23" s="20">
        <v>26.825965160000003</v>
      </c>
      <c r="Z23" s="20">
        <v>70.74521958</v>
      </c>
      <c r="AA23" s="20">
        <v>163.966237</v>
      </c>
      <c r="AB23" s="21">
        <v>59.58215829</v>
      </c>
      <c r="AC23" s="20">
        <v>94.17212819</v>
      </c>
      <c r="AD23" s="20">
        <v>168.75978606</v>
      </c>
      <c r="AE23" s="21">
        <v>113.95900728999999</v>
      </c>
      <c r="AF23" s="20">
        <v>113.00327156</v>
      </c>
      <c r="AG23" s="20">
        <v>115.50355305000001</v>
      </c>
      <c r="AH23" s="20">
        <v>183.10815112</v>
      </c>
      <c r="AI23" s="22">
        <v>134.69670195</v>
      </c>
      <c r="AJ23" s="20">
        <v>132.9301156</v>
      </c>
      <c r="AK23" s="20">
        <v>101.46109399000001</v>
      </c>
      <c r="AL23" s="20">
        <v>128.76199421</v>
      </c>
      <c r="AM23" s="20">
        <v>267.64452773</v>
      </c>
      <c r="AN23" s="20">
        <v>118.23886031</v>
      </c>
      <c r="AO23" s="20">
        <v>99.68769703</v>
      </c>
      <c r="AP23" s="20">
        <v>130.00192201000002</v>
      </c>
      <c r="AQ23" s="20">
        <v>112.18560129</v>
      </c>
      <c r="AR23" s="20">
        <v>134.66168409</v>
      </c>
      <c r="AS23" s="20">
        <v>112.92637536</v>
      </c>
      <c r="AT23" s="20">
        <v>303.54966734000004</v>
      </c>
      <c r="AU23" s="20">
        <v>202.40589000999998</v>
      </c>
      <c r="AV23" s="20">
        <v>208.07479392999997</v>
      </c>
      <c r="AW23" s="20">
        <v>200.23930477</v>
      </c>
      <c r="AX23" s="20">
        <v>107.94636890000001</v>
      </c>
      <c r="AY23" s="20">
        <v>449.96735571999994</v>
      </c>
      <c r="AZ23" s="20">
        <v>32.87816119</v>
      </c>
      <c r="BA23" s="20">
        <v>76.06865484999999</v>
      </c>
      <c r="BB23" s="20">
        <v>105.44193336000001</v>
      </c>
      <c r="BC23" s="20">
        <v>81.98941751999999</v>
      </c>
      <c r="BD23" s="20">
        <v>81.89024828</v>
      </c>
      <c r="BE23" s="20">
        <v>165.77528525</v>
      </c>
      <c r="BF23" s="20">
        <f>'[1]BS'!$C$144/1000000</f>
        <v>174.69583898</v>
      </c>
      <c r="BG23" s="20">
        <f>'[2]BS'!$C$144/1000000</f>
        <v>147.60506963</v>
      </c>
      <c r="BH23" s="20">
        <f>'[3]BS'!$C$144/1000000</f>
        <v>155.63902044</v>
      </c>
      <c r="BI23" s="20">
        <f>'[4]BS'!$C$144/1000000</f>
        <v>116.93868633</v>
      </c>
      <c r="BJ23" s="20">
        <f>'[5]BS'!$C$144/1000000</f>
        <v>151.90078958</v>
      </c>
      <c r="BK23" s="20">
        <f>'[6]BS'!$C$144/1000000</f>
        <v>195.47231907999998</v>
      </c>
      <c r="BL23" s="23">
        <f>'[7]BS'!$C$144/1000000</f>
        <v>35.01013828</v>
      </c>
      <c r="BM23" s="23">
        <f>'[8]BS'!$C$144/1000000</f>
        <v>83.89655873999999</v>
      </c>
      <c r="BN23" s="23">
        <f>'[9]BS'!$C$144/1000000</f>
        <v>155.0115301</v>
      </c>
      <c r="BO23" s="23">
        <f>'[10]BS'!$C$144/1000000</f>
        <v>113.85781964</v>
      </c>
      <c r="BP23" s="23">
        <f>'[11]BS'!$C$144/1000000</f>
        <v>53.86151067</v>
      </c>
      <c r="BQ23" s="23">
        <f>'[12]BS'!$C$144/1000000</f>
        <v>46.265045699999995</v>
      </c>
      <c r="BR23" s="23">
        <f>'[13]BS'!$C$144/1000000</f>
        <v>96.69901245</v>
      </c>
      <c r="BS23" s="23">
        <f>'[14]BS'!$C$144/1000000</f>
        <v>77.81298278999999</v>
      </c>
      <c r="BT23" s="23">
        <f>'[15]BS'!$C$144/1000000</f>
        <v>63.87578773999999</v>
      </c>
      <c r="BU23" s="23">
        <f>'[16]BS'!$C$144/1000000</f>
        <v>84.47337736</v>
      </c>
      <c r="BV23" s="23">
        <f>'[17]BS'!$C$144/1000000</f>
        <v>109.46553143</v>
      </c>
      <c r="BW23" s="23">
        <f>'[18]BS'!$C$144/1000000</f>
        <v>109.49262753999999</v>
      </c>
      <c r="BX23" s="23">
        <f>'[19]BS'!$C$144/1000000</f>
        <v>40.632058640000004</v>
      </c>
      <c r="BY23" s="23">
        <f>'[20]BS'!$C$144/1000000</f>
        <v>30.23162798</v>
      </c>
      <c r="BZ23" s="23">
        <f>'[21]BS'!$C$144/1000000</f>
        <v>33.03476737</v>
      </c>
      <c r="CA23" s="23">
        <f>'[22]BS'!$C$144/1000000</f>
        <v>31.9806167</v>
      </c>
      <c r="CB23" s="23">
        <f>'[23]BS'!$C$144/1000000</f>
        <v>46.508395</v>
      </c>
      <c r="CC23" s="23">
        <f>'[24]BS'!$C$144/1000000</f>
        <v>32.75544928</v>
      </c>
      <c r="CD23" s="23">
        <f>'[25]BS'!$C$144/1000000</f>
        <v>100.87174853</v>
      </c>
      <c r="CE23" s="23">
        <f>'[26]BS'!$C$144/1000000</f>
        <v>61.45489712999999</v>
      </c>
      <c r="CF23" s="23">
        <f>'[27]BS'!$C$144/1000000</f>
        <v>161.37574275</v>
      </c>
      <c r="CG23" s="23">
        <f>'[28]BS'!$C$144/1000000</f>
        <v>34.115845869999994</v>
      </c>
      <c r="CH23" s="29">
        <v>104.3</v>
      </c>
      <c r="CI23" s="23">
        <f>'[30]BS'!$C$144/1000000</f>
        <v>64.69908966999999</v>
      </c>
      <c r="CJ23" s="23">
        <f>'[31]BS'!$C$144/1000000</f>
        <v>124.29683712</v>
      </c>
      <c r="CK23" s="19">
        <f>'[32]BS'!$C$144/1000000</f>
        <v>20.93868625</v>
      </c>
      <c r="CL23" s="20">
        <f>'[33]BS'!$C$144/1000000</f>
        <v>224.89777643</v>
      </c>
      <c r="CM23" s="20">
        <f>'[34]BS'!$C$144/1000000</f>
        <v>155.47685872999998</v>
      </c>
      <c r="CN23" s="20">
        <f>'[35]BS'!$C$144/1000000</f>
        <v>156.43485853</v>
      </c>
      <c r="CO23" s="20">
        <f>'[36]BS'!$C$144/1000000</f>
        <v>172.99669855000002</v>
      </c>
      <c r="CP23" s="20">
        <f>'[37]BS'!$C$144/1000000</f>
        <v>415.50203158000005</v>
      </c>
      <c r="CQ23" s="20">
        <f>'[38]BS'!$C$144/1000000</f>
        <v>144.15808644</v>
      </c>
      <c r="CR23" s="20">
        <f>'[39]BS'!$C$144/1000000</f>
        <v>198.78913332000002</v>
      </c>
      <c r="CS23" s="20">
        <f>'[40]BS'!$C$144/1000000</f>
        <v>271.32313961</v>
      </c>
      <c r="CT23" s="20">
        <f>'[41]BS'!$C$144/1000000</f>
        <v>262.49577848</v>
      </c>
      <c r="CU23" s="20">
        <f>'[42]BS'!$C$144/1000000+0.2</f>
        <v>121.35034544</v>
      </c>
      <c r="CV23" s="20">
        <f>'[43]BS'!$C$144/1000000+0.2</f>
        <v>58.43987409</v>
      </c>
      <c r="CW23" s="78">
        <f>'[44]BS'!$C$144/1000000+0.2</f>
        <v>117.18515356</v>
      </c>
      <c r="CX23" s="78">
        <f>'[45]BS'!$C$144/1000000+0.2</f>
        <v>40.009246600000004</v>
      </c>
      <c r="CY23" s="78">
        <f>'[46]BS'!$C$144/1000000</f>
        <v>112.11873975</v>
      </c>
      <c r="CZ23" s="78">
        <f>'[47]BS'!$C$144/1000000</f>
        <v>127.522588</v>
      </c>
      <c r="DA23" s="78">
        <f>'[48]BS'!$C$144/1000000</f>
        <v>82.21374978</v>
      </c>
      <c r="DB23" s="78">
        <f>'[49]BS'!$C$144/1000000</f>
        <v>181.56885465000002</v>
      </c>
    </row>
    <row r="24" spans="1:106" ht="12.75">
      <c r="A24" s="66"/>
      <c r="B24" s="67"/>
      <c r="C24" s="24"/>
      <c r="D24" s="25"/>
      <c r="E24" s="25"/>
      <c r="F24" s="25"/>
      <c r="G24" s="25"/>
      <c r="H24" s="25"/>
      <c r="I24" s="25"/>
      <c r="J24" s="25"/>
      <c r="K24" s="25"/>
      <c r="L24" s="25"/>
      <c r="M24" s="25"/>
      <c r="N24" s="25"/>
      <c r="O24" s="25"/>
      <c r="P24" s="25"/>
      <c r="Q24" s="25"/>
      <c r="R24" s="25"/>
      <c r="S24" s="25"/>
      <c r="T24" s="25"/>
      <c r="U24" s="25"/>
      <c r="V24" s="25"/>
      <c r="W24" s="25"/>
      <c r="X24" s="25"/>
      <c r="Y24" s="25"/>
      <c r="Z24" s="25"/>
      <c r="AA24" s="25"/>
      <c r="AB24" s="26"/>
      <c r="AC24" s="25"/>
      <c r="AD24" s="25"/>
      <c r="AE24" s="26"/>
      <c r="AF24" s="25"/>
      <c r="AG24" s="25"/>
      <c r="AH24" s="25"/>
      <c r="AI24" s="27"/>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4"/>
      <c r="CL24" s="25"/>
      <c r="CM24" s="25"/>
      <c r="CN24" s="25"/>
      <c r="CO24" s="25"/>
      <c r="CP24" s="25"/>
      <c r="CQ24" s="25"/>
      <c r="CR24" s="25"/>
      <c r="CS24" s="25"/>
      <c r="CT24" s="25"/>
      <c r="CU24" s="25"/>
      <c r="CV24" s="25"/>
      <c r="CW24" s="79"/>
      <c r="CX24" s="79"/>
      <c r="CY24" s="79"/>
      <c r="CZ24" s="79"/>
      <c r="DA24" s="79"/>
      <c r="DB24" s="79"/>
    </row>
    <row r="25" spans="1:106" ht="12.75">
      <c r="A25" s="64" t="s">
        <v>27</v>
      </c>
      <c r="B25" s="65" t="s">
        <v>28</v>
      </c>
      <c r="C25" s="19">
        <v>368.59192283000004</v>
      </c>
      <c r="D25" s="20">
        <v>368.91085922</v>
      </c>
      <c r="E25" s="20">
        <v>369.85309194999996</v>
      </c>
      <c r="F25" s="20">
        <v>377.05957097000004</v>
      </c>
      <c r="G25" s="20">
        <v>388.58017035</v>
      </c>
      <c r="H25" s="20">
        <v>377.30824835</v>
      </c>
      <c r="I25" s="20">
        <v>422.13365816</v>
      </c>
      <c r="J25" s="20">
        <v>424.48450502000003</v>
      </c>
      <c r="K25" s="20">
        <v>425.27310939</v>
      </c>
      <c r="L25" s="20">
        <v>459.08206154000004</v>
      </c>
      <c r="M25" s="20">
        <v>460.16300827</v>
      </c>
      <c r="N25" s="20">
        <v>487.81853535</v>
      </c>
      <c r="O25" s="20">
        <v>487.2204074</v>
      </c>
      <c r="P25" s="20">
        <v>473.885002</v>
      </c>
      <c r="Q25" s="20">
        <v>476.3402011399999</v>
      </c>
      <c r="R25" s="20">
        <v>495.84565353</v>
      </c>
      <c r="S25" s="20">
        <v>520.8513921100001</v>
      </c>
      <c r="T25" s="20">
        <v>522.015611</v>
      </c>
      <c r="U25" s="20">
        <v>567.37507034</v>
      </c>
      <c r="V25" s="20">
        <v>566.9555301800001</v>
      </c>
      <c r="W25" s="20">
        <v>613.46333295</v>
      </c>
      <c r="X25" s="20">
        <v>614.67483357</v>
      </c>
      <c r="Y25" s="20">
        <v>699.786512</v>
      </c>
      <c r="Z25" s="20">
        <v>771.99716438</v>
      </c>
      <c r="AA25" s="20">
        <v>820.5194</v>
      </c>
      <c r="AB25" s="21">
        <v>821.222938</v>
      </c>
      <c r="AC25" s="20">
        <v>878.283582</v>
      </c>
      <c r="AD25" s="20">
        <v>963.690685</v>
      </c>
      <c r="AE25" s="21">
        <v>1007.308975</v>
      </c>
      <c r="AF25" s="20">
        <v>1073.98400521</v>
      </c>
      <c r="AG25" s="20">
        <v>1144.5302398699998</v>
      </c>
      <c r="AH25" s="20">
        <v>1229.4106331</v>
      </c>
      <c r="AI25" s="22">
        <v>1230.80452223</v>
      </c>
      <c r="AJ25" s="20">
        <v>1265.9366235799996</v>
      </c>
      <c r="AK25" s="20">
        <v>1333.19636395</v>
      </c>
      <c r="AL25" s="20">
        <v>1333.71090285</v>
      </c>
      <c r="AM25" s="20">
        <v>1480.3890337</v>
      </c>
      <c r="AN25" s="20">
        <v>1499.32954563</v>
      </c>
      <c r="AO25" s="20">
        <v>1534.15498149</v>
      </c>
      <c r="AP25" s="20">
        <v>1708.86844058</v>
      </c>
      <c r="AQ25" s="20">
        <v>1725.1059350700002</v>
      </c>
      <c r="AR25" s="20">
        <v>1727.9948013515</v>
      </c>
      <c r="AS25" s="20">
        <v>1768.43875538</v>
      </c>
      <c r="AT25" s="20">
        <v>1805.6287627000002</v>
      </c>
      <c r="AU25" s="20">
        <v>1876.25167397</v>
      </c>
      <c r="AV25" s="20">
        <v>1876.87655517</v>
      </c>
      <c r="AW25" s="20">
        <v>1878.5102008</v>
      </c>
      <c r="AX25" s="20">
        <v>1968.77150954</v>
      </c>
      <c r="AY25" s="20">
        <v>1959.96081411</v>
      </c>
      <c r="AZ25" s="20">
        <v>1960.6134367499997</v>
      </c>
      <c r="BA25" s="20">
        <v>1964.67271558</v>
      </c>
      <c r="BB25" s="20">
        <v>1966.4417872299998</v>
      </c>
      <c r="BC25" s="20">
        <v>1967.1954901999998</v>
      </c>
      <c r="BD25" s="20">
        <v>1970.4435347499998</v>
      </c>
      <c r="BE25" s="20">
        <v>1971.9324049399997</v>
      </c>
      <c r="BF25" s="20">
        <f>'[1]BS'!$C$166/1000000</f>
        <v>1973.5039109</v>
      </c>
      <c r="BG25" s="20">
        <f>'[2]BS'!$C$166/1000000</f>
        <v>1984.910226</v>
      </c>
      <c r="BH25" s="20">
        <f>'[3]BS'!$C$166/1000000</f>
        <v>1984.0527998</v>
      </c>
      <c r="BI25" s="20">
        <f>'[4]BS'!$C$166/1000000</f>
        <v>1992.0737547000003</v>
      </c>
      <c r="BJ25" s="20">
        <f>'[5]BS'!$C$166/1000000</f>
        <v>2013.7052385999998</v>
      </c>
      <c r="BK25" s="20">
        <f>'[6]BS'!$C$166/1000000</f>
        <v>1939.4319781599997</v>
      </c>
      <c r="BL25" s="23">
        <f>'[7]BS'!$C$166/1000000</f>
        <v>1939.5091098799999</v>
      </c>
      <c r="BM25" s="23">
        <f>'[8]BS'!$C$166/1000000</f>
        <v>1939.79854127</v>
      </c>
      <c r="BN25" s="23">
        <f>'[9]BS'!$C$166/1000000</f>
        <v>1939.7442022</v>
      </c>
      <c r="BO25" s="23">
        <f>'[10]BS'!$C$166/1000000</f>
        <v>1941.8842964100002</v>
      </c>
      <c r="BP25" s="23">
        <f>'[11]BS'!$C$166/1000000</f>
        <v>2014.7253468999997</v>
      </c>
      <c r="BQ25" s="23">
        <f>'[12]BS'!$C$166/1000000</f>
        <v>2016.1945995700003</v>
      </c>
      <c r="BR25" s="23">
        <f>'[13]BS'!$C$166/1000000</f>
        <v>2018.6168841699998</v>
      </c>
      <c r="BS25" s="23">
        <f>'[14]BS'!$C$166/1000000</f>
        <v>2018.63120487</v>
      </c>
      <c r="BT25" s="23">
        <f>'[15]BS'!$C$166/1000000</f>
        <v>2020.49052676</v>
      </c>
      <c r="BU25" s="23">
        <f>'[16]BS'!$C$166/1000000</f>
        <v>2024.43402331</v>
      </c>
      <c r="BV25" s="23">
        <f>'[17]BS'!$C$166/1000000</f>
        <v>2024.1878241499999</v>
      </c>
      <c r="BW25" s="23">
        <f>'[18]BS'!$C$166/1000000</f>
        <v>1966.7657573</v>
      </c>
      <c r="BX25" s="23">
        <f>'[19]BS'!$C$166/1000000</f>
        <v>1966.18857414</v>
      </c>
      <c r="BY25" s="23">
        <f>'[20]BS'!$C$166/1000000</f>
        <v>1966.33191606</v>
      </c>
      <c r="BZ25" s="23">
        <f>'[21]BS'!$C$166/1000000</f>
        <v>1970.4226638799998</v>
      </c>
      <c r="CA25" s="23">
        <f>'[22]BS'!$C$166/1000000</f>
        <v>1971.9609507</v>
      </c>
      <c r="CB25" s="23">
        <f>'[23]BS'!$C$166/1000000</f>
        <v>1973.20687517</v>
      </c>
      <c r="CC25" s="23">
        <f>'[24]BS'!$C$166/1000000</f>
        <v>1975.1804124100001</v>
      </c>
      <c r="CD25" s="23">
        <f>'[25]BS'!$C$166/1000000</f>
        <v>1976.66576304</v>
      </c>
      <c r="CE25" s="23">
        <f>'[26]BS'!$C$166/1000000</f>
        <v>1984.2185947199998</v>
      </c>
      <c r="CF25" s="23">
        <f>'[27]BS'!$C$166/1000000</f>
        <v>1985.6168829299997</v>
      </c>
      <c r="CG25" s="23">
        <f>'[28]BS'!$C$166/1000000</f>
        <v>1991.17528041</v>
      </c>
      <c r="CH25" s="23">
        <f>'[29]BS'!$C$166/1000000</f>
        <v>1992.6125974999998</v>
      </c>
      <c r="CI25" s="23">
        <f>'[30]BS'!$C$166/1000000</f>
        <v>1917.52178188</v>
      </c>
      <c r="CJ25" s="23">
        <f>'[31]BS'!$C$166/1000000</f>
        <v>1917.49616732</v>
      </c>
      <c r="CK25" s="19">
        <f>'[32]BS'!$C$166/1000000</f>
        <v>1917.28120543</v>
      </c>
      <c r="CL25" s="20">
        <f>'[33]BS'!$C$166/1000000</f>
        <v>1917.23252348</v>
      </c>
      <c r="CM25" s="20">
        <f>'[34]BS'!$C$166/1000000</f>
        <v>1919.18921602</v>
      </c>
      <c r="CN25" s="20">
        <f>'[35]BS'!$C$166/1000000</f>
        <v>1918.93973836</v>
      </c>
      <c r="CO25" s="20">
        <f>'[36]BS'!$C$166/1000000</f>
        <v>1918.1092738300001</v>
      </c>
      <c r="CP25" s="20">
        <f>'[37]BS'!$C$166/1000000</f>
        <v>1918.0644478800002</v>
      </c>
      <c r="CQ25" s="20">
        <f>'[38]BS'!$C$166/1000000</f>
        <v>1917.19173458</v>
      </c>
      <c r="CR25" s="20">
        <f>'[39]BS'!$C$166/1000000</f>
        <v>1919.7277379399998</v>
      </c>
      <c r="CS25" s="20">
        <f>'[40]BS'!$C$166/1000000</f>
        <v>1919.4142326400001</v>
      </c>
      <c r="CT25" s="20">
        <f>'[41]BS'!$C$166/1000000</f>
        <v>1921.28548401</v>
      </c>
      <c r="CU25" s="20">
        <f>'[42]BS'!$C$166/1000000</f>
        <v>1996.35895349</v>
      </c>
      <c r="CV25" s="20">
        <f>'[43]BS'!$C$166/1000000</f>
        <v>1865.73957831</v>
      </c>
      <c r="CW25" s="78">
        <f>'[44]BS'!$C$166/1000000</f>
        <v>1865.7184242600001</v>
      </c>
      <c r="CX25" s="78">
        <f>'[45]BS'!$C$166/1000000</f>
        <v>1868.61604459</v>
      </c>
      <c r="CY25" s="78">
        <f>'[46]BS'!$C$166/1000000</f>
        <v>1868.3027243</v>
      </c>
      <c r="CZ25" s="78">
        <f>'[47]BS'!$C$166/1000000</f>
        <v>1978.76572186</v>
      </c>
      <c r="DA25" s="78">
        <f>'[48]BS'!$C$166/1000000</f>
        <v>1978.4810529400002</v>
      </c>
      <c r="DB25" s="78">
        <f>'[49]BS'!$C$166/1000000</f>
        <v>1981.11967119</v>
      </c>
    </row>
    <row r="26" spans="1:106" ht="12.75">
      <c r="A26" s="66"/>
      <c r="B26" s="67"/>
      <c r="C26" s="30"/>
      <c r="D26" s="31"/>
      <c r="E26" s="31"/>
      <c r="F26" s="31"/>
      <c r="G26" s="31"/>
      <c r="H26" s="31"/>
      <c r="I26" s="31"/>
      <c r="J26" s="31"/>
      <c r="K26" s="31"/>
      <c r="L26" s="31"/>
      <c r="M26" s="31"/>
      <c r="N26" s="31"/>
      <c r="O26" s="31"/>
      <c r="P26" s="31"/>
      <c r="Q26" s="31"/>
      <c r="R26" s="31"/>
      <c r="S26" s="31"/>
      <c r="T26" s="31"/>
      <c r="U26" s="31"/>
      <c r="V26" s="31"/>
      <c r="W26" s="31"/>
      <c r="X26" s="31"/>
      <c r="Y26" s="31"/>
      <c r="Z26" s="31"/>
      <c r="AA26" s="31"/>
      <c r="AB26" s="32"/>
      <c r="AC26" s="31"/>
      <c r="AD26" s="31"/>
      <c r="AE26" s="32"/>
      <c r="AF26" s="31"/>
      <c r="AG26" s="31"/>
      <c r="AH26" s="31"/>
      <c r="AI26" s="33"/>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0"/>
      <c r="CL26" s="31"/>
      <c r="CM26" s="31"/>
      <c r="CN26" s="31"/>
      <c r="CO26" s="31"/>
      <c r="CP26" s="31"/>
      <c r="CQ26" s="31"/>
      <c r="CR26" s="31"/>
      <c r="CS26" s="31"/>
      <c r="CT26" s="31"/>
      <c r="CU26" s="31"/>
      <c r="CV26" s="31"/>
      <c r="CW26" s="80"/>
      <c r="CX26" s="80"/>
      <c r="CY26" s="80"/>
      <c r="CZ26" s="80"/>
      <c r="DA26" s="80"/>
      <c r="DB26" s="80"/>
    </row>
    <row r="27" spans="1:106" ht="12.75">
      <c r="A27" s="64"/>
      <c r="B27" s="65" t="s">
        <v>29</v>
      </c>
      <c r="C27" s="19">
        <v>43315.670379769996</v>
      </c>
      <c r="D27" s="20">
        <v>43707.96806087</v>
      </c>
      <c r="E27" s="20">
        <v>43239.557228399986</v>
      </c>
      <c r="F27" s="20">
        <v>44509.72815239</v>
      </c>
      <c r="G27" s="20">
        <v>45835.889658076</v>
      </c>
      <c r="H27" s="20">
        <v>45690.33979547</v>
      </c>
      <c r="I27" s="20">
        <v>44390.55474162</v>
      </c>
      <c r="J27" s="20">
        <v>43966.611590750006</v>
      </c>
      <c r="K27" s="20">
        <v>44524.64422946</v>
      </c>
      <c r="L27" s="20">
        <v>45979.52265258</v>
      </c>
      <c r="M27" s="20">
        <v>47544.81467293399</v>
      </c>
      <c r="N27" s="20">
        <v>48576.555885240006</v>
      </c>
      <c r="O27" s="20">
        <v>48332.51198712998</v>
      </c>
      <c r="P27" s="20">
        <v>48310.79292769</v>
      </c>
      <c r="Q27" s="20">
        <v>48322.9034434</v>
      </c>
      <c r="R27" s="20">
        <v>48551.851299999995</v>
      </c>
      <c r="S27" s="20">
        <v>48404.13323946</v>
      </c>
      <c r="T27" s="20">
        <v>49445.70950776001</v>
      </c>
      <c r="U27" s="20">
        <v>49819.68771858</v>
      </c>
      <c r="V27" s="20">
        <v>49413.41525857</v>
      </c>
      <c r="W27" s="20">
        <v>49720.09068612</v>
      </c>
      <c r="X27" s="20">
        <v>50134.047348790016</v>
      </c>
      <c r="Y27" s="20">
        <v>50298.05154857</v>
      </c>
      <c r="Z27" s="20">
        <v>49058.02005824</v>
      </c>
      <c r="AA27" s="20">
        <v>49042.79651936999</v>
      </c>
      <c r="AB27" s="21">
        <v>48364.62711267999</v>
      </c>
      <c r="AC27" s="20">
        <v>49607.782218420005</v>
      </c>
      <c r="AD27" s="20">
        <v>48993.55276131</v>
      </c>
      <c r="AE27" s="21">
        <v>48782.55902028001</v>
      </c>
      <c r="AF27" s="20">
        <v>48238.05849707</v>
      </c>
      <c r="AG27" s="20">
        <v>48467.43768502</v>
      </c>
      <c r="AH27" s="20">
        <v>48583.98128609</v>
      </c>
      <c r="AI27" s="22">
        <v>47926.295176490006</v>
      </c>
      <c r="AJ27" s="20">
        <v>47556.81390116</v>
      </c>
      <c r="AK27" s="20">
        <v>48527.09539542</v>
      </c>
      <c r="AL27" s="20">
        <v>49249.069587750004</v>
      </c>
      <c r="AM27" s="20">
        <v>49974.49112709</v>
      </c>
      <c r="AN27" s="20">
        <v>50712.095558659996</v>
      </c>
      <c r="AO27" s="20">
        <v>51749.12976934</v>
      </c>
      <c r="AP27" s="20">
        <v>52326.95251286001</v>
      </c>
      <c r="AQ27" s="20">
        <v>48668.76003653001</v>
      </c>
      <c r="AR27" s="20">
        <v>50283.613785291505</v>
      </c>
      <c r="AS27" s="20">
        <v>54700.64463818</v>
      </c>
      <c r="AT27" s="20">
        <v>50648.6282673</v>
      </c>
      <c r="AU27" s="20">
        <v>51501.084246239996</v>
      </c>
      <c r="AV27" s="20">
        <v>53866.409877239996</v>
      </c>
      <c r="AW27" s="20">
        <v>56042.764965970004</v>
      </c>
      <c r="AX27" s="20">
        <v>55393.97259300998</v>
      </c>
      <c r="AY27" s="20">
        <v>57321.54082943</v>
      </c>
      <c r="AZ27" s="20">
        <v>57351.911602379994</v>
      </c>
      <c r="BA27" s="20">
        <v>57745.002797709996</v>
      </c>
      <c r="BB27" s="20">
        <v>57596.449185909994</v>
      </c>
      <c r="BC27" s="20">
        <v>57886.684055859994</v>
      </c>
      <c r="BD27" s="20">
        <v>56942.72617388</v>
      </c>
      <c r="BE27" s="20">
        <v>55711.88670964</v>
      </c>
      <c r="BF27" s="20">
        <f aca="true" t="shared" si="4" ref="BF27:BK27">BF5+BF7+BF13+BF15+BF17+BF19+BF21+BF23+BF25</f>
        <v>57351.24793968</v>
      </c>
      <c r="BG27" s="20">
        <f t="shared" si="4"/>
        <v>56873.82298901001</v>
      </c>
      <c r="BH27" s="20">
        <f t="shared" si="4"/>
        <v>58063.80835343001</v>
      </c>
      <c r="BI27" s="20">
        <f t="shared" si="4"/>
        <v>58776.63351341</v>
      </c>
      <c r="BJ27" s="20">
        <f t="shared" si="4"/>
        <v>61919.864145539985</v>
      </c>
      <c r="BK27" s="20">
        <f t="shared" si="4"/>
        <v>60751.360689049994</v>
      </c>
      <c r="BL27" s="23">
        <f aca="true" t="shared" si="5" ref="BL27:BQ27">BL5+BL7+BL13+BL15+BL17+BL19+BL21+BL23+BL25</f>
        <v>59092.75331631001</v>
      </c>
      <c r="BM27" s="23">
        <f t="shared" si="5"/>
        <v>61662.179054629996</v>
      </c>
      <c r="BN27" s="23">
        <f t="shared" si="5"/>
        <v>62407.02154650998</v>
      </c>
      <c r="BO27" s="23">
        <f t="shared" si="5"/>
        <v>62049.17350052</v>
      </c>
      <c r="BP27" s="23">
        <f t="shared" si="5"/>
        <v>57840.09689241999</v>
      </c>
      <c r="BQ27" s="23">
        <f t="shared" si="5"/>
        <v>60820.12292704</v>
      </c>
      <c r="BR27" s="23">
        <f aca="true" t="shared" si="6" ref="BR27:BW27">BR5+BR7+BR13+BR15+BR17+BR19+BR21+BR23+BR25</f>
        <v>59438.29335559001</v>
      </c>
      <c r="BS27" s="23">
        <f t="shared" si="6"/>
        <v>61858.79315249</v>
      </c>
      <c r="BT27" s="23">
        <f t="shared" si="6"/>
        <v>60218.29875001999</v>
      </c>
      <c r="BU27" s="23">
        <f t="shared" si="6"/>
        <v>63534.70224168002</v>
      </c>
      <c r="BV27" s="23">
        <f t="shared" si="6"/>
        <v>63717.6087874</v>
      </c>
      <c r="BW27" s="23">
        <f t="shared" si="6"/>
        <v>66437.38073956998</v>
      </c>
      <c r="BX27" s="23">
        <f aca="true" t="shared" si="7" ref="BX27:CC27">BX5+BX7+BX13+BX15+BX17+BX19+BX21+BX23+BX25</f>
        <v>66484.69380881</v>
      </c>
      <c r="BY27" s="23">
        <f t="shared" si="7"/>
        <v>70082.32129749</v>
      </c>
      <c r="BZ27" s="23">
        <f t="shared" si="7"/>
        <v>68495.18213346</v>
      </c>
      <c r="CA27" s="23">
        <f t="shared" si="7"/>
        <v>69379.75868844001</v>
      </c>
      <c r="CB27" s="23">
        <f t="shared" si="7"/>
        <v>71062.74725901999</v>
      </c>
      <c r="CC27" s="23">
        <f t="shared" si="7"/>
        <v>73243.42327135001</v>
      </c>
      <c r="CD27" s="23">
        <f aca="true" t="shared" si="8" ref="CD27:CI27">CD5+CD7+CD13+CD15+CD17+CD19+CD21+CD23+CD25</f>
        <v>69596.49297826001</v>
      </c>
      <c r="CE27" s="23">
        <f t="shared" si="8"/>
        <v>70941.13748196</v>
      </c>
      <c r="CF27" s="23">
        <f t="shared" si="8"/>
        <v>70499.65440869</v>
      </c>
      <c r="CG27" s="37">
        <v>71302.40043492</v>
      </c>
      <c r="CH27" s="37">
        <v>74450.37118941001</v>
      </c>
      <c r="CI27" s="23">
        <f t="shared" si="8"/>
        <v>73382.69470484999</v>
      </c>
      <c r="CJ27" s="37">
        <v>73741.02301837999</v>
      </c>
      <c r="CK27" s="19">
        <f aca="true" t="shared" si="9" ref="CK27:CP27">CK5+CK7+CK13+CK15+CK17+CK19+CK21+CK23+CK25</f>
        <v>74913.40595109998</v>
      </c>
      <c r="CL27" s="20">
        <f t="shared" si="9"/>
        <v>78694.43437923</v>
      </c>
      <c r="CM27" s="20">
        <f t="shared" si="9"/>
        <v>79392.99020166999</v>
      </c>
      <c r="CN27" s="20">
        <f t="shared" si="9"/>
        <v>82982.38913054</v>
      </c>
      <c r="CO27" s="20">
        <f t="shared" si="9"/>
        <v>86612.13995625</v>
      </c>
      <c r="CP27" s="20">
        <f t="shared" si="9"/>
        <v>83585.51284394003</v>
      </c>
      <c r="CQ27" s="20">
        <f>CQ5+CQ7+CQ13+CQ15+CQ17+CQ19+CQ21+CQ23+CQ25+0.1</f>
        <v>83414.35173886003</v>
      </c>
      <c r="CR27" s="20">
        <f>CR5+CR7+CR13+CR15+CR17+CR19+CR21+CR23+CR25-0.1</f>
        <v>84435.77182521998</v>
      </c>
      <c r="CS27" s="20">
        <f>CS5+CS7+CS13+CS15+CS17+CS19+CS21+CS23+CS25-0.1</f>
        <v>84082.54375853</v>
      </c>
      <c r="CT27" s="20">
        <f>CT5+CT7+CT13+CT15+CT17+CT19+CT21+CT23+CT25+0.1</f>
        <v>85853.74904634</v>
      </c>
      <c r="CU27" s="20">
        <f>CU5+CU7+CU13+CU15+CU17+CU19+CU21+CU23+CU25+0</f>
        <v>88592.74695393</v>
      </c>
      <c r="CV27" s="20">
        <f>CV5+CV7+CV13+CV15+CV17+CV19+CV21+CV23+CV25+0</f>
        <v>88882.32515627</v>
      </c>
      <c r="CW27" s="78">
        <f>CW5+CW7+CW13+CW15+CW17+CW19+CW21+CW23+CW25+0</f>
        <v>89112.19827350002</v>
      </c>
      <c r="CX27" s="78">
        <f>CX5+CX7+CX13+CX15+CX17+CX19+CX21+CX23+CX25-0.1</f>
        <v>87868.95674318</v>
      </c>
      <c r="CY27" s="78">
        <f>CY5+CY7+CY13+CY15+CY17+CY19+CY21+CY23+CY25</f>
        <v>91091.42608591</v>
      </c>
      <c r="CZ27" s="78">
        <f>CZ5+CZ7+CZ13+CZ15+CZ17+CZ19+CZ21+CZ23+CZ25</f>
        <v>89540.30618390003</v>
      </c>
      <c r="DA27" s="78">
        <f>DA5+DA7+DA13+DA15+DA17+DA19+DA21+DA23+DA25</f>
        <v>92681.04048294</v>
      </c>
      <c r="DB27" s="78">
        <f>DB5+DB7+DB13+DB15+DB17+DB19+DB21+DB23+DB25</f>
        <v>93057.42746235</v>
      </c>
    </row>
    <row r="28" spans="1:106" ht="13.5" thickBot="1">
      <c r="A28" s="69"/>
      <c r="B28" s="70"/>
      <c r="C28" s="38"/>
      <c r="D28" s="39"/>
      <c r="E28" s="39"/>
      <c r="F28" s="39"/>
      <c r="G28" s="39"/>
      <c r="H28" s="39"/>
      <c r="I28" s="39"/>
      <c r="J28" s="39"/>
      <c r="K28" s="39"/>
      <c r="L28" s="39"/>
      <c r="M28" s="39"/>
      <c r="N28" s="39"/>
      <c r="O28" s="39"/>
      <c r="P28" s="39"/>
      <c r="Q28" s="39"/>
      <c r="R28" s="39"/>
      <c r="S28" s="39"/>
      <c r="T28" s="39"/>
      <c r="U28" s="39"/>
      <c r="V28" s="39"/>
      <c r="W28" s="39"/>
      <c r="X28" s="39"/>
      <c r="Y28" s="39"/>
      <c r="Z28" s="39"/>
      <c r="AA28" s="39"/>
      <c r="AB28" s="40"/>
      <c r="AC28" s="39"/>
      <c r="AD28" s="39"/>
      <c r="AE28" s="40"/>
      <c r="AF28" s="39"/>
      <c r="AG28" s="39"/>
      <c r="AH28" s="39"/>
      <c r="AI28" s="41"/>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38"/>
      <c r="CL28" s="39"/>
      <c r="CM28" s="39"/>
      <c r="CN28" s="39"/>
      <c r="CO28" s="39"/>
      <c r="CP28" s="39"/>
      <c r="CQ28" s="39"/>
      <c r="CR28" s="39"/>
      <c r="CS28" s="39"/>
      <c r="CT28" s="39"/>
      <c r="CU28" s="39"/>
      <c r="CV28" s="39"/>
      <c r="CW28" s="81"/>
      <c r="CX28" s="81"/>
      <c r="CY28" s="81"/>
      <c r="CZ28" s="81"/>
      <c r="DA28" s="81"/>
      <c r="DB28" s="81"/>
    </row>
    <row r="29" spans="1:106" ht="13.5" hidden="1" thickTop="1">
      <c r="A29" s="9"/>
      <c r="B29" s="9"/>
      <c r="C29" s="9"/>
      <c r="D29" s="9"/>
      <c r="E29" s="9"/>
      <c r="F29" s="9"/>
      <c r="G29" s="9"/>
      <c r="H29" s="9"/>
      <c r="I29" s="9"/>
      <c r="J29" s="9"/>
      <c r="K29" s="9"/>
      <c r="L29" s="9"/>
      <c r="M29" s="9"/>
      <c r="N29" s="9"/>
      <c r="O29" s="9"/>
      <c r="P29" s="9"/>
      <c r="Q29" s="9"/>
      <c r="R29" s="9"/>
      <c r="S29" s="43"/>
      <c r="T29" s="9"/>
      <c r="U29" s="9"/>
      <c r="V29" s="9"/>
      <c r="W29" s="9"/>
      <c r="X29" s="9"/>
      <c r="Y29" s="9"/>
      <c r="Z29" s="9"/>
      <c r="AA29" s="9"/>
      <c r="AB29" s="44"/>
      <c r="AC29" s="9"/>
      <c r="AD29" s="5"/>
      <c r="AE29" s="5"/>
      <c r="AF29" s="5"/>
      <c r="AG29" s="5"/>
      <c r="AH29" s="5"/>
      <c r="AI29" s="5"/>
      <c r="AJ29" s="5"/>
      <c r="AK29" s="5"/>
      <c r="AL29" s="5"/>
      <c r="AM29" s="5"/>
      <c r="AN29" s="5"/>
      <c r="AO29" s="5"/>
      <c r="AP29" s="5"/>
      <c r="AQ29" s="5"/>
      <c r="AR29" s="5"/>
      <c r="AS29" s="5"/>
      <c r="AT29" s="5"/>
      <c r="AU29" s="5"/>
      <c r="AV29" s="5"/>
      <c r="AW29" s="5"/>
      <c r="AX29" s="5"/>
      <c r="AY29" s="15"/>
      <c r="AZ29" s="5"/>
      <c r="BA29" s="5"/>
      <c r="BB29" s="5"/>
      <c r="BC29" s="5"/>
      <c r="BD29" s="5"/>
      <c r="BE29" s="5"/>
      <c r="BF29" s="5"/>
      <c r="BG29" s="5"/>
      <c r="BH29" s="5"/>
      <c r="BI29" s="5"/>
      <c r="BJ29" s="5"/>
      <c r="BK29" s="5"/>
      <c r="BL29" s="5"/>
      <c r="BM29" s="5"/>
      <c r="BN29" s="5"/>
      <c r="BO29" s="5"/>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row>
    <row r="30" spans="1:106" ht="13.5" thickTop="1">
      <c r="A30" s="9"/>
      <c r="B30" s="9"/>
      <c r="C30" s="9"/>
      <c r="D30" s="9"/>
      <c r="E30" s="9"/>
      <c r="F30" s="9"/>
      <c r="G30" s="9"/>
      <c r="H30" s="9"/>
      <c r="I30" s="9"/>
      <c r="J30" s="9"/>
      <c r="K30" s="9"/>
      <c r="L30" s="9"/>
      <c r="M30" s="9"/>
      <c r="N30" s="9"/>
      <c r="O30" s="9"/>
      <c r="P30" s="9"/>
      <c r="Q30" s="9"/>
      <c r="R30" s="9"/>
      <c r="S30" s="7"/>
      <c r="T30" s="9"/>
      <c r="U30" s="9"/>
      <c r="V30" s="9"/>
      <c r="W30" s="9"/>
      <c r="X30" s="9"/>
      <c r="Y30" s="9"/>
      <c r="Z30" s="9"/>
      <c r="AA30" s="9"/>
      <c r="AB30" s="7"/>
      <c r="AC30" s="9"/>
      <c r="AD30" s="9"/>
      <c r="AE30" s="9"/>
      <c r="AF30" s="9"/>
      <c r="AG30" s="9"/>
      <c r="AH30" s="9"/>
      <c r="AI30" s="9"/>
      <c r="AJ30" s="9"/>
      <c r="AK30" s="9"/>
      <c r="AL30" s="9"/>
      <c r="AM30" s="9"/>
      <c r="AN30" s="9"/>
      <c r="AO30" s="9"/>
      <c r="AP30" s="9"/>
      <c r="AQ30" s="9"/>
      <c r="AR30" s="9"/>
      <c r="AS30" s="9"/>
      <c r="AT30" s="9"/>
      <c r="AU30" s="9"/>
      <c r="AV30" s="9"/>
      <c r="AW30" s="9"/>
      <c r="AX30" s="9"/>
      <c r="AY30" s="44"/>
      <c r="AZ30" s="9"/>
      <c r="BA30" s="9"/>
      <c r="BB30" s="9"/>
      <c r="BC30" s="9"/>
      <c r="BD30" s="9"/>
      <c r="BE30" s="9"/>
      <c r="BF30" s="9"/>
      <c r="BG30" s="9"/>
      <c r="BH30" s="9"/>
      <c r="BI30" s="9"/>
      <c r="BJ30" s="9"/>
      <c r="BK30" s="9"/>
      <c r="BL30" s="9"/>
      <c r="BM30" s="9"/>
      <c r="BN30" s="9"/>
      <c r="BO30" s="9"/>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row>
    <row r="31" spans="1:106" ht="13.5" thickBot="1">
      <c r="A31" s="9"/>
      <c r="B31" s="9"/>
      <c r="C31" s="9"/>
      <c r="D31" s="9"/>
      <c r="E31" s="9"/>
      <c r="F31" s="9"/>
      <c r="G31" s="9"/>
      <c r="H31" s="9"/>
      <c r="I31" s="9"/>
      <c r="J31" s="9"/>
      <c r="K31" s="9"/>
      <c r="L31" s="9"/>
      <c r="M31" s="9"/>
      <c r="N31" s="9"/>
      <c r="O31" s="9"/>
      <c r="P31" s="9"/>
      <c r="Q31" s="8"/>
      <c r="R31" s="9"/>
      <c r="S31" s="45"/>
      <c r="T31" s="8"/>
      <c r="U31" s="9"/>
      <c r="V31" s="9"/>
      <c r="W31" s="8" t="s">
        <v>0</v>
      </c>
      <c r="X31" s="9"/>
      <c r="Y31" s="9"/>
      <c r="Z31" s="9"/>
      <c r="AA31" s="9"/>
      <c r="AB31" s="45"/>
      <c r="AC31" s="9"/>
      <c r="AD31" s="9"/>
      <c r="AE31" s="9"/>
      <c r="AF31" s="9"/>
      <c r="AG31" s="9"/>
      <c r="AH31" s="9"/>
      <c r="AI31" s="9"/>
      <c r="AJ31" s="9"/>
      <c r="AK31" s="9"/>
      <c r="AL31" s="9"/>
      <c r="AM31" s="9"/>
      <c r="AN31" s="9"/>
      <c r="AO31" s="9"/>
      <c r="AP31" s="9"/>
      <c r="AQ31" s="9"/>
      <c r="AR31" s="9"/>
      <c r="AS31" s="9"/>
      <c r="AT31" s="9"/>
      <c r="AU31" s="9"/>
      <c r="AV31" s="9"/>
      <c r="AW31" s="9"/>
      <c r="AX31" s="9"/>
      <c r="AY31" s="44"/>
      <c r="AZ31" s="9"/>
      <c r="BA31" s="9"/>
      <c r="BB31" s="9"/>
      <c r="BC31" s="9"/>
      <c r="BD31" s="9"/>
      <c r="BE31" s="9"/>
      <c r="BF31" s="9"/>
      <c r="BG31" s="9"/>
      <c r="BH31" s="9"/>
      <c r="BI31" s="9"/>
      <c r="BJ31" s="9"/>
      <c r="BK31" s="9"/>
      <c r="BL31" s="9"/>
      <c r="BM31" s="9"/>
      <c r="BN31" s="9"/>
      <c r="BO31" s="9"/>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row>
    <row r="32" spans="1:106" ht="14.25" thickBot="1" thickTop="1">
      <c r="A32" s="55" t="s">
        <v>1</v>
      </c>
      <c r="B32" s="56" t="s">
        <v>30</v>
      </c>
      <c r="C32" s="57">
        <v>37773</v>
      </c>
      <c r="D32" s="58">
        <v>37803</v>
      </c>
      <c r="E32" s="58">
        <v>37834</v>
      </c>
      <c r="F32" s="58">
        <v>37865</v>
      </c>
      <c r="G32" s="58">
        <v>37895</v>
      </c>
      <c r="H32" s="58">
        <v>37926</v>
      </c>
      <c r="I32" s="58">
        <v>37956</v>
      </c>
      <c r="J32" s="58">
        <v>37987</v>
      </c>
      <c r="K32" s="58">
        <v>38018</v>
      </c>
      <c r="L32" s="58">
        <v>38047</v>
      </c>
      <c r="M32" s="58">
        <v>38078</v>
      </c>
      <c r="N32" s="58">
        <v>38108</v>
      </c>
      <c r="O32" s="58">
        <v>38139</v>
      </c>
      <c r="P32" s="58">
        <v>38169</v>
      </c>
      <c r="Q32" s="58">
        <v>38200</v>
      </c>
      <c r="R32" s="58">
        <v>38231</v>
      </c>
      <c r="S32" s="59">
        <v>38261</v>
      </c>
      <c r="T32" s="58">
        <v>38292</v>
      </c>
      <c r="U32" s="58">
        <v>38322</v>
      </c>
      <c r="V32" s="58">
        <v>38353</v>
      </c>
      <c r="W32" s="58">
        <v>38384</v>
      </c>
      <c r="X32" s="58">
        <v>38412</v>
      </c>
      <c r="Y32" s="58">
        <v>38443</v>
      </c>
      <c r="Z32" s="58">
        <v>38473</v>
      </c>
      <c r="AA32" s="58">
        <v>38504</v>
      </c>
      <c r="AB32" s="59">
        <v>38534</v>
      </c>
      <c r="AC32" s="58">
        <v>38565</v>
      </c>
      <c r="AD32" s="58">
        <v>38596</v>
      </c>
      <c r="AE32" s="59">
        <v>38626</v>
      </c>
      <c r="AF32" s="58">
        <v>38657</v>
      </c>
      <c r="AG32" s="58">
        <v>38687</v>
      </c>
      <c r="AH32" s="58">
        <v>38718</v>
      </c>
      <c r="AI32" s="60">
        <v>38749</v>
      </c>
      <c r="AJ32" s="58">
        <v>38777</v>
      </c>
      <c r="AK32" s="58">
        <v>38808</v>
      </c>
      <c r="AL32" s="58">
        <v>38838</v>
      </c>
      <c r="AM32" s="58">
        <v>38869</v>
      </c>
      <c r="AN32" s="58">
        <v>38899</v>
      </c>
      <c r="AO32" s="58">
        <v>38930</v>
      </c>
      <c r="AP32" s="58">
        <v>38961</v>
      </c>
      <c r="AQ32" s="58">
        <v>38991</v>
      </c>
      <c r="AR32" s="58">
        <v>39022</v>
      </c>
      <c r="AS32" s="58">
        <v>39052</v>
      </c>
      <c r="AT32" s="58">
        <v>39083</v>
      </c>
      <c r="AU32" s="58">
        <v>39114</v>
      </c>
      <c r="AV32" s="58">
        <v>39142</v>
      </c>
      <c r="AW32" s="58">
        <v>39173</v>
      </c>
      <c r="AX32" s="58">
        <v>39203</v>
      </c>
      <c r="AY32" s="58">
        <v>39234</v>
      </c>
      <c r="AZ32" s="58">
        <v>39264</v>
      </c>
      <c r="BA32" s="58">
        <v>39295</v>
      </c>
      <c r="BB32" s="58">
        <v>39326</v>
      </c>
      <c r="BC32" s="58">
        <v>39356</v>
      </c>
      <c r="BD32" s="58">
        <v>39387</v>
      </c>
      <c r="BE32" s="58">
        <v>39417</v>
      </c>
      <c r="BF32" s="58">
        <v>39448</v>
      </c>
      <c r="BG32" s="58">
        <v>39479</v>
      </c>
      <c r="BH32" s="58">
        <v>39508</v>
      </c>
      <c r="BI32" s="58">
        <v>39539</v>
      </c>
      <c r="BJ32" s="58">
        <v>39569</v>
      </c>
      <c r="BK32" s="58">
        <f aca="true" t="shared" si="10" ref="BK32:BP32">BK3</f>
        <v>39600</v>
      </c>
      <c r="BL32" s="61">
        <f t="shared" si="10"/>
        <v>39630</v>
      </c>
      <c r="BM32" s="61">
        <f t="shared" si="10"/>
        <v>39661</v>
      </c>
      <c r="BN32" s="61">
        <f t="shared" si="10"/>
        <v>39692</v>
      </c>
      <c r="BO32" s="61">
        <f t="shared" si="10"/>
        <v>39722</v>
      </c>
      <c r="BP32" s="61">
        <f t="shared" si="10"/>
        <v>39753</v>
      </c>
      <c r="BQ32" s="61">
        <f aca="true" t="shared" si="11" ref="BQ32:BV32">BQ3</f>
        <v>39783</v>
      </c>
      <c r="BR32" s="61">
        <f t="shared" si="11"/>
        <v>39814</v>
      </c>
      <c r="BS32" s="61">
        <f t="shared" si="11"/>
        <v>39845</v>
      </c>
      <c r="BT32" s="61">
        <f t="shared" si="11"/>
        <v>39873</v>
      </c>
      <c r="BU32" s="61">
        <f t="shared" si="11"/>
        <v>39904</v>
      </c>
      <c r="BV32" s="61">
        <f t="shared" si="11"/>
        <v>39934</v>
      </c>
      <c r="BW32" s="61">
        <f>BW3</f>
        <v>39965</v>
      </c>
      <c r="BX32" s="61">
        <f>BX3</f>
        <v>39995</v>
      </c>
      <c r="BY32" s="61">
        <v>40026</v>
      </c>
      <c r="BZ32" s="61">
        <f aca="true" t="shared" si="12" ref="BZ32:CE32">BZ3</f>
        <v>40057</v>
      </c>
      <c r="CA32" s="61">
        <f t="shared" si="12"/>
        <v>40087</v>
      </c>
      <c r="CB32" s="61">
        <f t="shared" si="12"/>
        <v>40118</v>
      </c>
      <c r="CC32" s="61">
        <f t="shared" si="12"/>
        <v>40148</v>
      </c>
      <c r="CD32" s="61">
        <f t="shared" si="12"/>
        <v>40179</v>
      </c>
      <c r="CE32" s="61">
        <f t="shared" si="12"/>
        <v>40211</v>
      </c>
      <c r="CF32" s="61">
        <f aca="true" t="shared" si="13" ref="CF32:CK32">CF3</f>
        <v>40239</v>
      </c>
      <c r="CG32" s="61">
        <f t="shared" si="13"/>
        <v>40270</v>
      </c>
      <c r="CH32" s="61">
        <f t="shared" si="13"/>
        <v>40300</v>
      </c>
      <c r="CI32" s="61">
        <f t="shared" si="13"/>
        <v>40331</v>
      </c>
      <c r="CJ32" s="61">
        <f t="shared" si="13"/>
        <v>40361</v>
      </c>
      <c r="CK32" s="57">
        <f t="shared" si="13"/>
        <v>40392</v>
      </c>
      <c r="CL32" s="58">
        <f aca="true" t="shared" si="14" ref="CL32:CQ32">CL3</f>
        <v>40423</v>
      </c>
      <c r="CM32" s="58">
        <f t="shared" si="14"/>
        <v>40453</v>
      </c>
      <c r="CN32" s="58">
        <f t="shared" si="14"/>
        <v>40484</v>
      </c>
      <c r="CO32" s="58">
        <f t="shared" si="14"/>
        <v>40514</v>
      </c>
      <c r="CP32" s="58">
        <f t="shared" si="14"/>
        <v>40545</v>
      </c>
      <c r="CQ32" s="58">
        <f t="shared" si="14"/>
        <v>40576</v>
      </c>
      <c r="CR32" s="58">
        <f aca="true" t="shared" si="15" ref="CR32:CW32">CR3</f>
        <v>40604</v>
      </c>
      <c r="CS32" s="58">
        <f t="shared" si="15"/>
        <v>40635</v>
      </c>
      <c r="CT32" s="58">
        <f t="shared" si="15"/>
        <v>40665</v>
      </c>
      <c r="CU32" s="58">
        <f t="shared" si="15"/>
        <v>40696</v>
      </c>
      <c r="CV32" s="58">
        <f t="shared" si="15"/>
        <v>40726</v>
      </c>
      <c r="CW32" s="82">
        <f t="shared" si="15"/>
        <v>40757</v>
      </c>
      <c r="CX32" s="82">
        <f>CX3</f>
        <v>40788</v>
      </c>
      <c r="CY32" s="82">
        <f>CY3</f>
        <v>40818</v>
      </c>
      <c r="CZ32" s="82">
        <f>CZ3</f>
        <v>40849</v>
      </c>
      <c r="DA32" s="82">
        <f>DA3</f>
        <v>40879</v>
      </c>
      <c r="DB32" s="82">
        <f>DB3</f>
        <v>40910</v>
      </c>
    </row>
    <row r="33" spans="1:106" ht="13.5" thickTop="1">
      <c r="A33" s="66"/>
      <c r="B33" s="71"/>
      <c r="C33" s="30"/>
      <c r="D33" s="31"/>
      <c r="E33" s="31"/>
      <c r="F33" s="31"/>
      <c r="G33" s="31"/>
      <c r="H33" s="31"/>
      <c r="I33" s="31"/>
      <c r="J33" s="31"/>
      <c r="K33" s="31"/>
      <c r="L33" s="31"/>
      <c r="M33" s="31"/>
      <c r="N33" s="31"/>
      <c r="O33" s="31"/>
      <c r="P33" s="31"/>
      <c r="Q33" s="31"/>
      <c r="R33" s="31"/>
      <c r="S33" s="32"/>
      <c r="T33" s="31"/>
      <c r="U33" s="31"/>
      <c r="V33" s="31"/>
      <c r="W33" s="31"/>
      <c r="X33" s="31"/>
      <c r="Y33" s="31"/>
      <c r="Z33" s="31"/>
      <c r="AA33" s="31"/>
      <c r="AB33" s="32"/>
      <c r="AC33" s="31"/>
      <c r="AD33" s="31"/>
      <c r="AE33" s="32"/>
      <c r="AF33" s="31"/>
      <c r="AG33" s="31"/>
      <c r="AH33" s="31"/>
      <c r="AI33" s="33"/>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0"/>
      <c r="CL33" s="31"/>
      <c r="CM33" s="31"/>
      <c r="CN33" s="31"/>
      <c r="CO33" s="31"/>
      <c r="CP33" s="31"/>
      <c r="CQ33" s="31"/>
      <c r="CR33" s="31"/>
      <c r="CS33" s="31"/>
      <c r="CT33" s="31"/>
      <c r="CU33" s="31"/>
      <c r="CV33" s="31"/>
      <c r="CW33" s="80"/>
      <c r="CX33" s="80"/>
      <c r="CY33" s="80"/>
      <c r="CZ33" s="80"/>
      <c r="DA33" s="80"/>
      <c r="DB33" s="80"/>
    </row>
    <row r="34" spans="1:106" ht="12.75">
      <c r="A34" s="64" t="s">
        <v>31</v>
      </c>
      <c r="B34" s="65" t="s">
        <v>60</v>
      </c>
      <c r="C34" s="19">
        <v>9527.27385672</v>
      </c>
      <c r="D34" s="20">
        <v>9663.728836209999</v>
      </c>
      <c r="E34" s="20">
        <v>9914.49047546</v>
      </c>
      <c r="F34" s="20">
        <v>9879.23908263</v>
      </c>
      <c r="G34" s="20">
        <v>10249.32854708</v>
      </c>
      <c r="H34" s="20">
        <v>10622.271823</v>
      </c>
      <c r="I34" s="20">
        <v>12982.016161149999</v>
      </c>
      <c r="J34" s="20">
        <v>11249.752916</v>
      </c>
      <c r="K34" s="20">
        <v>10903.77024466</v>
      </c>
      <c r="L34" s="20">
        <v>10807.52384905</v>
      </c>
      <c r="M34" s="20">
        <v>10733.197167</v>
      </c>
      <c r="N34" s="20">
        <v>10849.021985219999</v>
      </c>
      <c r="O34" s="20">
        <v>10786.18875398</v>
      </c>
      <c r="P34" s="20">
        <v>11007.89906834</v>
      </c>
      <c r="Q34" s="20">
        <v>11252.89916575</v>
      </c>
      <c r="R34" s="20">
        <v>11290.33410417</v>
      </c>
      <c r="S34" s="21">
        <v>11351.72012576</v>
      </c>
      <c r="T34" s="20">
        <v>11986.92815505</v>
      </c>
      <c r="U34" s="20">
        <v>14222.28163265</v>
      </c>
      <c r="V34" s="20">
        <v>12778.24030971</v>
      </c>
      <c r="W34" s="20">
        <v>12352.43291759</v>
      </c>
      <c r="X34" s="20">
        <v>12237.314232780001</v>
      </c>
      <c r="Y34" s="20">
        <v>11964.024031469999</v>
      </c>
      <c r="Z34" s="20">
        <v>11895.310341879998</v>
      </c>
      <c r="AA34" s="20">
        <v>11937.34615016</v>
      </c>
      <c r="AB34" s="21">
        <v>12127.69009345</v>
      </c>
      <c r="AC34" s="20">
        <v>12475.90648579</v>
      </c>
      <c r="AD34" s="20">
        <v>12443.23545041</v>
      </c>
      <c r="AE34" s="21">
        <v>12894.14005873</v>
      </c>
      <c r="AF34" s="20">
        <v>13380.6496168</v>
      </c>
      <c r="AG34" s="20">
        <v>15144.04357864</v>
      </c>
      <c r="AH34" s="20">
        <v>13279.85231271</v>
      </c>
      <c r="AI34" s="22">
        <v>12811.452376700001</v>
      </c>
      <c r="AJ34" s="20">
        <v>12545.7762766</v>
      </c>
      <c r="AK34" s="20">
        <v>12564.41428259</v>
      </c>
      <c r="AL34" s="20">
        <v>12341.40559853</v>
      </c>
      <c r="AM34" s="20">
        <v>12248.06449031</v>
      </c>
      <c r="AN34" s="20">
        <v>12708.59786949</v>
      </c>
      <c r="AO34" s="20">
        <v>13089.99898977</v>
      </c>
      <c r="AP34" s="20">
        <v>12802.510961700002</v>
      </c>
      <c r="AQ34" s="20">
        <v>13200.95320957</v>
      </c>
      <c r="AR34" s="20">
        <v>13599.83138594</v>
      </c>
      <c r="AS34" s="20">
        <v>16350.622985</v>
      </c>
      <c r="AT34" s="20">
        <v>14274.019372780002</v>
      </c>
      <c r="AU34" s="20">
        <v>14067.34334759</v>
      </c>
      <c r="AV34" s="20">
        <v>13952.57264508</v>
      </c>
      <c r="AW34" s="20">
        <v>13824.00739027</v>
      </c>
      <c r="AX34" s="20">
        <v>13552.81988045</v>
      </c>
      <c r="AY34" s="20">
        <v>13511.82527457</v>
      </c>
      <c r="AZ34" s="20">
        <v>13821.48200516</v>
      </c>
      <c r="BA34" s="20">
        <v>13985.42447617</v>
      </c>
      <c r="BB34" s="20">
        <v>14040.926730219999</v>
      </c>
      <c r="BC34" s="20">
        <v>14677.53267431</v>
      </c>
      <c r="BD34" s="20">
        <v>14775.54650448</v>
      </c>
      <c r="BE34" s="20">
        <v>17698.017746909998</v>
      </c>
      <c r="BF34" s="20">
        <f>'[1]BS'!$C$175/1000000</f>
        <v>15677.62755712</v>
      </c>
      <c r="BG34" s="20">
        <f>'[2]BS'!$C$175/1000000</f>
        <v>15211.434058719999</v>
      </c>
      <c r="BH34" s="20">
        <f>'[3]BS'!$C$175/1000000</f>
        <v>14937.10106465</v>
      </c>
      <c r="BI34" s="20">
        <f>'[4]BS'!$C$175/1000000</f>
        <v>14986.9710359</v>
      </c>
      <c r="BJ34" s="20">
        <f>'[5]BS'!$C$175/1000000</f>
        <v>14897.24538294</v>
      </c>
      <c r="BK34" s="20">
        <f>'[6]BS'!$C$175/1000000</f>
        <v>14840.115491690001</v>
      </c>
      <c r="BL34" s="23">
        <f>'[7]BS'!$C$175/1000000</f>
        <v>15371.24127591</v>
      </c>
      <c r="BM34" s="23">
        <f>'[8]BS'!$C$175/1000000</f>
        <v>15492.45293791</v>
      </c>
      <c r="BN34" s="23">
        <f>'[9]BS'!$C$175/1000000</f>
        <v>15616.284872299999</v>
      </c>
      <c r="BO34" s="23">
        <f>'[10]BS'!$C$175/1000000</f>
        <v>15936.590940040001</v>
      </c>
      <c r="BP34" s="23">
        <f>'[11]BS'!$C$175/1000000</f>
        <v>16302.86553386</v>
      </c>
      <c r="BQ34" s="23">
        <f>'[12]BS'!$C$175/1000000</f>
        <v>19943.48438802</v>
      </c>
      <c r="BR34" s="23">
        <f>'[13]BS'!$C$175/1000000</f>
        <v>17816.82648333</v>
      </c>
      <c r="BS34" s="23">
        <f>'[14]BS'!$C$175/1000000</f>
        <v>17408.18879009</v>
      </c>
      <c r="BT34" s="23">
        <f>'[15]BS'!$C$175/1000000</f>
        <v>17065.73399765</v>
      </c>
      <c r="BU34" s="23">
        <f>'[16]BS'!$C$175/1000000</f>
        <v>17257.915811889998</v>
      </c>
      <c r="BV34" s="23">
        <f>'[17]BS'!$C$175/1000000</f>
        <v>17090.952103659998</v>
      </c>
      <c r="BW34" s="23">
        <f>'[18]BS'!$C$175/1000000</f>
        <v>16940.134660900003</v>
      </c>
      <c r="BX34" s="23">
        <f>'[19]BS'!$C$175/1000000</f>
        <v>17422.38366915</v>
      </c>
      <c r="BY34" s="23">
        <f>'[20]BS'!$C$175/1000000</f>
        <v>17491.599868049998</v>
      </c>
      <c r="BZ34" s="23">
        <f>'[21]BS'!$C$175/1000000</f>
        <v>17284.86473745</v>
      </c>
      <c r="CA34" s="23">
        <f>'[22]BS'!$C$175/1000000</f>
        <v>17724.846220810003</v>
      </c>
      <c r="CB34" s="23">
        <f>'[23]BS'!$C$175/1000000</f>
        <v>17964.65507966</v>
      </c>
      <c r="CC34" s="23">
        <f>'[24]BS'!$C$175/1000000</f>
        <v>21068.86958843</v>
      </c>
      <c r="CD34" s="23">
        <f>'[25]BS'!$C$175/1000000</f>
        <v>18952.441887060002</v>
      </c>
      <c r="CE34" s="23">
        <f>'[26]BS'!$C$175/1000000</f>
        <v>18641.06139398</v>
      </c>
      <c r="CF34" s="23">
        <f>'[27]BS'!$C$175/1000000</f>
        <v>18743.30356085</v>
      </c>
      <c r="CG34" s="23">
        <f>'[28]BS'!$C$175/1000000</f>
        <v>18751.685785169997</v>
      </c>
      <c r="CH34" s="23">
        <f>'[29]BS'!$C$175/1000000</f>
        <v>18911.35154929</v>
      </c>
      <c r="CI34" s="23">
        <f>'[30]BS'!$C$175/1000000</f>
        <v>18649.46135577</v>
      </c>
      <c r="CJ34" s="23">
        <f>'[31]BS'!$C$175/1000000</f>
        <v>18959.47221974</v>
      </c>
      <c r="CK34" s="19">
        <f>'[32]BS'!$C$175/1000000</f>
        <v>19099.73495682</v>
      </c>
      <c r="CL34" s="20">
        <f>'[33]BS'!$C$175/1000000</f>
        <v>19096.17525776</v>
      </c>
      <c r="CM34" s="20">
        <f>'[34]BS'!$C$175/1000000</f>
        <v>19126.732547099997</v>
      </c>
      <c r="CN34" s="20">
        <f>'[35]BS'!$C$175/1000000</f>
        <v>19515.158774400003</v>
      </c>
      <c r="CO34" s="20">
        <f>'[36]BS'!$C$175/1000000</f>
        <v>22591.76147184</v>
      </c>
      <c r="CP34" s="20">
        <f>'[37]BS'!$C$175/1000000+0.1</f>
        <v>21236.75837347</v>
      </c>
      <c r="CQ34" s="20">
        <f>'[38]BS'!$C$175/1000000+0.1</f>
        <v>20538.99101315</v>
      </c>
      <c r="CR34" s="20">
        <f>'[39]BS'!$C$175/1000000+0</f>
        <v>20556.85096652</v>
      </c>
      <c r="CS34" s="20">
        <f>'[40]BS'!$C$175/1000000+0</f>
        <v>20352.834272419997</v>
      </c>
      <c r="CT34" s="20">
        <f>'[41]BS'!$C$175/1000000+0</f>
        <v>20595.24906276</v>
      </c>
      <c r="CU34" s="20">
        <f>'[42]BS'!$C$175/1000000-0</f>
        <v>20453.797603709998</v>
      </c>
      <c r="CV34" s="20">
        <f>'[43]BS'!$C$175/1000000-0</f>
        <v>20905.66405112</v>
      </c>
      <c r="CW34" s="78">
        <f>'[44]BS'!$C$175/1000000-0</f>
        <v>21645.42161148</v>
      </c>
      <c r="CX34" s="78">
        <f>'[45]BS'!$C$175/1000000-0</f>
        <v>21156.80149025</v>
      </c>
      <c r="CY34" s="78">
        <f>'[46]BS'!$C$175/1000000-0</f>
        <v>21838.13716457</v>
      </c>
      <c r="CZ34" s="78">
        <f>'[47]BS'!$C$175/1000000</f>
        <v>21414.94518269</v>
      </c>
      <c r="DA34" s="78">
        <f>'[48]BS'!$C$175/1000000</f>
        <v>24469.75584318</v>
      </c>
      <c r="DB34" s="78">
        <f>'[49]BS'!$C$175/1000000</f>
        <v>22588.0580148</v>
      </c>
    </row>
    <row r="35" spans="1:106" ht="12.75">
      <c r="A35" s="66"/>
      <c r="B35" s="67"/>
      <c r="C35" s="24"/>
      <c r="D35" s="25"/>
      <c r="E35" s="25"/>
      <c r="F35" s="25"/>
      <c r="G35" s="25"/>
      <c r="H35" s="25"/>
      <c r="I35" s="25"/>
      <c r="J35" s="25"/>
      <c r="K35" s="25"/>
      <c r="L35" s="25"/>
      <c r="M35" s="25"/>
      <c r="N35" s="25"/>
      <c r="O35" s="25"/>
      <c r="P35" s="25"/>
      <c r="Q35" s="25"/>
      <c r="R35" s="25"/>
      <c r="S35" s="26"/>
      <c r="T35" s="25"/>
      <c r="U35" s="25"/>
      <c r="V35" s="25"/>
      <c r="W35" s="25"/>
      <c r="X35" s="25"/>
      <c r="Y35" s="25"/>
      <c r="Z35" s="25"/>
      <c r="AA35" s="25"/>
      <c r="AB35" s="26"/>
      <c r="AC35" s="25"/>
      <c r="AD35" s="25"/>
      <c r="AE35" s="26"/>
      <c r="AF35" s="25"/>
      <c r="AG35" s="25"/>
      <c r="AH35" s="25"/>
      <c r="AI35" s="27"/>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4"/>
      <c r="CL35" s="25"/>
      <c r="CM35" s="25"/>
      <c r="CN35" s="25"/>
      <c r="CO35" s="25"/>
      <c r="CP35" s="25"/>
      <c r="CQ35" s="25"/>
      <c r="CR35" s="25"/>
      <c r="CS35" s="25"/>
      <c r="CT35" s="25"/>
      <c r="CU35" s="25"/>
      <c r="CV35" s="25"/>
      <c r="CW35" s="79"/>
      <c r="CX35" s="79"/>
      <c r="CY35" s="79"/>
      <c r="CZ35" s="79"/>
      <c r="DA35" s="79"/>
      <c r="DB35" s="79"/>
    </row>
    <row r="36" spans="1:106" ht="12.75">
      <c r="A36" s="64" t="s">
        <v>32</v>
      </c>
      <c r="B36" s="65" t="s">
        <v>33</v>
      </c>
      <c r="C36" s="19">
        <v>347.878071</v>
      </c>
      <c r="D36" s="20">
        <v>276.77645321</v>
      </c>
      <c r="E36" s="20">
        <v>275.52603</v>
      </c>
      <c r="F36" s="20">
        <v>311.9961218</v>
      </c>
      <c r="G36" s="20">
        <v>267.38596</v>
      </c>
      <c r="H36" s="20">
        <v>271.605164</v>
      </c>
      <c r="I36" s="20">
        <v>264.30615669</v>
      </c>
      <c r="J36" s="20">
        <v>263.00335856</v>
      </c>
      <c r="K36" s="20">
        <v>385.29937429999995</v>
      </c>
      <c r="L36" s="20">
        <v>256.361578</v>
      </c>
      <c r="M36" s="20">
        <v>263.42004546000004</v>
      </c>
      <c r="N36" s="20">
        <v>274.1894753</v>
      </c>
      <c r="O36" s="20">
        <v>279.26853315</v>
      </c>
      <c r="P36" s="20">
        <v>304.02949871000004</v>
      </c>
      <c r="Q36" s="20">
        <v>372.40519175</v>
      </c>
      <c r="R36" s="20">
        <v>320.24976726</v>
      </c>
      <c r="S36" s="21">
        <v>400.46850736</v>
      </c>
      <c r="T36" s="20">
        <v>369.15843508</v>
      </c>
      <c r="U36" s="20">
        <v>355.59406951</v>
      </c>
      <c r="V36" s="20">
        <v>433.28205265</v>
      </c>
      <c r="W36" s="20">
        <v>462.45310637</v>
      </c>
      <c r="X36" s="20">
        <v>527.9311943499999</v>
      </c>
      <c r="Y36" s="20">
        <v>519.73288591</v>
      </c>
      <c r="Z36" s="20">
        <v>550.26697946</v>
      </c>
      <c r="AA36" s="20">
        <v>566.7689407</v>
      </c>
      <c r="AB36" s="21">
        <v>561.38201527</v>
      </c>
      <c r="AC36" s="20">
        <v>633.57609215</v>
      </c>
      <c r="AD36" s="20">
        <v>635.89531221</v>
      </c>
      <c r="AE36" s="21">
        <v>650.11467626</v>
      </c>
      <c r="AF36" s="20">
        <v>656.81687837</v>
      </c>
      <c r="AG36" s="20">
        <v>630.55986407</v>
      </c>
      <c r="AH36" s="20">
        <v>639.8537249799999</v>
      </c>
      <c r="AI36" s="22">
        <v>638.35519841</v>
      </c>
      <c r="AJ36" s="20">
        <v>626.93898562</v>
      </c>
      <c r="AK36" s="20">
        <v>634.73559083</v>
      </c>
      <c r="AL36" s="20">
        <v>776.0231489800001</v>
      </c>
      <c r="AM36" s="20">
        <v>719.5209257900001</v>
      </c>
      <c r="AN36" s="20">
        <v>555.73234613</v>
      </c>
      <c r="AO36" s="20">
        <v>599.7563453199999</v>
      </c>
      <c r="AP36" s="20">
        <v>598.92009349</v>
      </c>
      <c r="AQ36" s="20">
        <v>562.35109556</v>
      </c>
      <c r="AR36" s="20">
        <v>610.77325967</v>
      </c>
      <c r="AS36" s="20">
        <v>619.21422926</v>
      </c>
      <c r="AT36" s="20">
        <v>602.77408373</v>
      </c>
      <c r="AU36" s="20">
        <v>608.57473107</v>
      </c>
      <c r="AV36" s="20">
        <v>664.0747874799999</v>
      </c>
      <c r="AW36" s="20">
        <v>812.59433724</v>
      </c>
      <c r="AX36" s="20">
        <v>733.07978336</v>
      </c>
      <c r="AY36" s="20">
        <v>848.7029539600001</v>
      </c>
      <c r="AZ36" s="20">
        <v>810.2994652100001</v>
      </c>
      <c r="BA36" s="20">
        <v>738.61513109</v>
      </c>
      <c r="BB36" s="20">
        <v>735.14267134</v>
      </c>
      <c r="BC36" s="20">
        <v>599.48956356</v>
      </c>
      <c r="BD36" s="20">
        <v>478.34552564</v>
      </c>
      <c r="BE36" s="20">
        <v>455.4496708799999</v>
      </c>
      <c r="BF36" s="20">
        <f aca="true" t="shared" si="16" ref="BF36:BK36">BF37+BF38+BF39</f>
        <v>490.54534795</v>
      </c>
      <c r="BG36" s="20">
        <f t="shared" si="16"/>
        <v>470.84138588999997</v>
      </c>
      <c r="BH36" s="20">
        <f t="shared" si="16"/>
        <v>557.3553094399999</v>
      </c>
      <c r="BI36" s="20">
        <f t="shared" si="16"/>
        <v>307.77309590000004</v>
      </c>
      <c r="BJ36" s="20">
        <f t="shared" si="16"/>
        <v>297.70728659</v>
      </c>
      <c r="BK36" s="20">
        <f t="shared" si="16"/>
        <v>386.18113618999996</v>
      </c>
      <c r="BL36" s="23">
        <f aca="true" t="shared" si="17" ref="BL36:BR36">BL37+BL38+BL39</f>
        <v>323.16495012</v>
      </c>
      <c r="BM36" s="23">
        <f t="shared" si="17"/>
        <v>333.43817456</v>
      </c>
      <c r="BN36" s="23">
        <f t="shared" si="17"/>
        <v>197.20005336999998</v>
      </c>
      <c r="BO36" s="23">
        <f t="shared" si="17"/>
        <v>165.38922696</v>
      </c>
      <c r="BP36" s="23">
        <f t="shared" si="17"/>
        <v>168.63482725</v>
      </c>
      <c r="BQ36" s="23">
        <f t="shared" si="17"/>
        <v>158.00103286</v>
      </c>
      <c r="BR36" s="23">
        <f t="shared" si="17"/>
        <v>158.03096548</v>
      </c>
      <c r="BS36" s="23">
        <f aca="true" t="shared" si="18" ref="BS36:BX36">BS37+BS38+BS39</f>
        <v>149.31117438</v>
      </c>
      <c r="BT36" s="23">
        <f t="shared" si="18"/>
        <v>167.3583843</v>
      </c>
      <c r="BU36" s="23">
        <f t="shared" si="18"/>
        <v>172.86387261</v>
      </c>
      <c r="BV36" s="23">
        <f t="shared" si="18"/>
        <v>155.38475003</v>
      </c>
      <c r="BW36" s="23">
        <f t="shared" si="18"/>
        <v>179.77778241</v>
      </c>
      <c r="BX36" s="23">
        <f t="shared" si="18"/>
        <v>171.19205636</v>
      </c>
      <c r="BY36" s="23">
        <f aca="true" t="shared" si="19" ref="BY36:CD36">BY37+BY38+BY39</f>
        <v>175.67916275</v>
      </c>
      <c r="BZ36" s="23">
        <f t="shared" si="19"/>
        <v>198.52022809</v>
      </c>
      <c r="CA36" s="23">
        <f t="shared" si="19"/>
        <v>175.95705110999998</v>
      </c>
      <c r="CB36" s="23">
        <f t="shared" si="19"/>
        <v>208.14921521</v>
      </c>
      <c r="CC36" s="23">
        <f t="shared" si="19"/>
        <v>135.90070018</v>
      </c>
      <c r="CD36" s="23">
        <f t="shared" si="19"/>
        <v>250.25628149</v>
      </c>
      <c r="CE36" s="23">
        <f aca="true" t="shared" si="20" ref="CE36:CJ36">CE37+CE38+CE39</f>
        <v>187.08741681408299</v>
      </c>
      <c r="CF36" s="23">
        <f t="shared" si="20"/>
        <v>198.731307428796</v>
      </c>
      <c r="CG36" s="23">
        <f t="shared" si="20"/>
        <v>190.41397482999997</v>
      </c>
      <c r="CH36" s="23">
        <f t="shared" si="20"/>
        <v>190.80312658925197</v>
      </c>
      <c r="CI36" s="23">
        <f t="shared" si="20"/>
        <v>542.921425815794</v>
      </c>
      <c r="CJ36" s="23">
        <f t="shared" si="20"/>
        <v>228.230736660503</v>
      </c>
      <c r="CK36" s="19">
        <f>CK37+CK38+CK39</f>
        <v>239.66085540775097</v>
      </c>
      <c r="CL36" s="20">
        <f>CL37+CL38+CL39</f>
        <v>377.597703717882</v>
      </c>
      <c r="CM36" s="20">
        <f>CM37+CM38+CM39</f>
        <v>237.57943534605099</v>
      </c>
      <c r="CN36" s="20">
        <f>CN37+CN38+CN39+0.1</f>
        <v>258.041994671532</v>
      </c>
      <c r="CO36" s="20">
        <f aca="true" t="shared" si="21" ref="CO36:CU36">CO37+CO38+CO39+0</f>
        <v>156.81436012016803</v>
      </c>
      <c r="CP36" s="20">
        <f t="shared" si="21"/>
        <v>262.138971903427</v>
      </c>
      <c r="CQ36" s="20">
        <f t="shared" si="21"/>
        <v>297.847206480762</v>
      </c>
      <c r="CR36" s="20">
        <f t="shared" si="21"/>
        <v>250.10539367250902</v>
      </c>
      <c r="CS36" s="20">
        <f t="shared" si="21"/>
        <v>261.891243680878</v>
      </c>
      <c r="CT36" s="20">
        <f t="shared" si="21"/>
        <v>219.442589002638</v>
      </c>
      <c r="CU36" s="20">
        <f t="shared" si="21"/>
        <v>329.796139436109</v>
      </c>
      <c r="CV36" s="20">
        <f aca="true" t="shared" si="22" ref="CV36:DA36">CV37+CV38+CV39+0</f>
        <v>243.093416109975</v>
      </c>
      <c r="CW36" s="78">
        <f t="shared" si="22"/>
        <v>240.20686454832</v>
      </c>
      <c r="CX36" s="78">
        <f t="shared" si="22"/>
        <v>291.876994408128</v>
      </c>
      <c r="CY36" s="78">
        <f t="shared" si="22"/>
        <v>346.177706549794</v>
      </c>
      <c r="CZ36" s="78">
        <f t="shared" si="22"/>
        <v>256.25987176260696</v>
      </c>
      <c r="DA36" s="78">
        <f t="shared" si="22"/>
        <v>176.216933167413</v>
      </c>
      <c r="DB36" s="78">
        <f>DB37+DB38+DB39+0</f>
        <v>227.34231682921597</v>
      </c>
    </row>
    <row r="37" spans="1:106" ht="12.75">
      <c r="A37" s="66" t="s">
        <v>34</v>
      </c>
      <c r="B37" s="67" t="s">
        <v>35</v>
      </c>
      <c r="C37" s="30">
        <v>89.130771</v>
      </c>
      <c r="D37" s="31">
        <v>15.194153210000001</v>
      </c>
      <c r="E37" s="31">
        <v>15.44853</v>
      </c>
      <c r="F37" s="31">
        <v>14.87084</v>
      </c>
      <c r="G37" s="31">
        <v>13.57516</v>
      </c>
      <c r="H37" s="31">
        <v>21.445664</v>
      </c>
      <c r="I37" s="31">
        <v>27.401717</v>
      </c>
      <c r="J37" s="31">
        <v>28.633451</v>
      </c>
      <c r="K37" s="31">
        <v>33.377669</v>
      </c>
      <c r="L37" s="31">
        <v>15.647171</v>
      </c>
      <c r="M37" s="31">
        <v>13.943131</v>
      </c>
      <c r="N37" s="31">
        <v>18.703298</v>
      </c>
      <c r="O37" s="31">
        <v>19.025496</v>
      </c>
      <c r="P37" s="31">
        <v>34.36278784</v>
      </c>
      <c r="Q37" s="31">
        <v>63.082751</v>
      </c>
      <c r="R37" s="31">
        <v>50.083129</v>
      </c>
      <c r="S37" s="32">
        <v>82.67473844</v>
      </c>
      <c r="T37" s="31">
        <v>87.82367470999999</v>
      </c>
      <c r="U37" s="31">
        <v>90.36379115999999</v>
      </c>
      <c r="V37" s="31">
        <v>157.74164697999998</v>
      </c>
      <c r="W37" s="31">
        <v>160.74628827</v>
      </c>
      <c r="X37" s="31">
        <v>211.22828031</v>
      </c>
      <c r="Y37" s="31">
        <v>218.59327966</v>
      </c>
      <c r="Z37" s="31">
        <v>247.62777341999998</v>
      </c>
      <c r="AA37" s="31">
        <v>267.21074663999997</v>
      </c>
      <c r="AB37" s="32">
        <v>249.43346189</v>
      </c>
      <c r="AC37" s="31">
        <v>338.08710797</v>
      </c>
      <c r="AD37" s="31">
        <v>326.36280621000003</v>
      </c>
      <c r="AE37" s="32">
        <v>349.08711795</v>
      </c>
      <c r="AF37" s="31">
        <v>353.94757867000004</v>
      </c>
      <c r="AG37" s="31">
        <v>327.38735359</v>
      </c>
      <c r="AH37" s="31">
        <v>337.94419524999995</v>
      </c>
      <c r="AI37" s="33">
        <v>337.33310034</v>
      </c>
      <c r="AJ37" s="31">
        <v>324.0760676</v>
      </c>
      <c r="AK37" s="31">
        <v>326.91422041</v>
      </c>
      <c r="AL37" s="31">
        <v>331.95278054000005</v>
      </c>
      <c r="AM37" s="31">
        <v>435.72783232</v>
      </c>
      <c r="AN37" s="31">
        <v>323.19354022</v>
      </c>
      <c r="AO37" s="31">
        <v>354.89799223999995</v>
      </c>
      <c r="AP37" s="31">
        <v>347.63908884</v>
      </c>
      <c r="AQ37" s="31">
        <v>365.0862928</v>
      </c>
      <c r="AR37" s="31">
        <v>390.87166779999995</v>
      </c>
      <c r="AS37" s="31">
        <v>397.79126913</v>
      </c>
      <c r="AT37" s="31">
        <v>395.61222095</v>
      </c>
      <c r="AU37" s="31">
        <v>408.31433176</v>
      </c>
      <c r="AV37" s="31">
        <v>465.70875639999997</v>
      </c>
      <c r="AW37" s="31">
        <v>585.99202325</v>
      </c>
      <c r="AX37" s="31">
        <v>542.21135369</v>
      </c>
      <c r="AY37" s="31">
        <v>643.36985426</v>
      </c>
      <c r="AZ37" s="31">
        <v>626.60894871</v>
      </c>
      <c r="BA37" s="31">
        <v>624.3483421</v>
      </c>
      <c r="BB37" s="31">
        <v>611.17415384</v>
      </c>
      <c r="BC37" s="31">
        <v>475.99452804999993</v>
      </c>
      <c r="BD37" s="31">
        <v>391.99732715</v>
      </c>
      <c r="BE37" s="31">
        <v>405.63683934999995</v>
      </c>
      <c r="BF37" s="31">
        <f>'[1]BS'!$C$178/1000000</f>
        <v>423.87164766</v>
      </c>
      <c r="BG37" s="31">
        <f>'[2]BS'!$C$178/1000000</f>
        <v>417.44156244</v>
      </c>
      <c r="BH37" s="31">
        <f>'[3]BS'!$C$178/1000000</f>
        <v>394.50272459999996</v>
      </c>
      <c r="BI37" s="31">
        <f>'[4]BS'!$C$178/1000000</f>
        <v>261.16878988</v>
      </c>
      <c r="BJ37" s="31">
        <f>'[5]BS'!$C$178/1000000</f>
        <v>251.11125176000002</v>
      </c>
      <c r="BK37" s="31">
        <f>'[6]BS'!$C$178/1000000</f>
        <v>288.92860128999996</v>
      </c>
      <c r="BL37" s="34">
        <f>'[7]BS'!$C$178/1000000</f>
        <v>241.62442432000003</v>
      </c>
      <c r="BM37" s="34">
        <f>'[8]BS'!$C$178/1000000</f>
        <v>254.84586144000002</v>
      </c>
      <c r="BN37" s="34">
        <f>'[9]BS'!$C$178/1000000</f>
        <v>113.9916178</v>
      </c>
      <c r="BO37" s="34">
        <f>'[10]BS'!$C$178/1000000</f>
        <v>84.17148995</v>
      </c>
      <c r="BP37" s="34">
        <f>'[11]BS'!$C$178/1000000</f>
        <v>90.87666545</v>
      </c>
      <c r="BQ37" s="34">
        <f>'[12]BS'!$C$178/1000000</f>
        <v>74.56344661</v>
      </c>
      <c r="BR37" s="34">
        <f>'[13]BS'!$C$178/1000000</f>
        <v>76.71227293</v>
      </c>
      <c r="BS37" s="34">
        <f>'[14]BS'!$C$178/1000000</f>
        <v>73.83273763</v>
      </c>
      <c r="BT37" s="34">
        <f>'[15]BS'!$C$178/1000000</f>
        <v>99.30796625</v>
      </c>
      <c r="BU37" s="34">
        <f>'[16]BS'!$C$178/1000000</f>
        <v>97.73505854999999</v>
      </c>
      <c r="BV37" s="34">
        <f>'[17]BS'!$C$178/1000000</f>
        <v>86.1030304</v>
      </c>
      <c r="BW37" s="34">
        <f>'[18]BS'!$C$178/1000000</f>
        <v>100.98124341999998</v>
      </c>
      <c r="BX37" s="34">
        <f>'[19]BS'!$C$178/1000000</f>
        <v>95.37188116</v>
      </c>
      <c r="BY37" s="34">
        <f>'[20]BS'!$C$178/1000000</f>
        <v>103.12509492999999</v>
      </c>
      <c r="BZ37" s="34">
        <f>'[21]BS'!$C$178/1000000</f>
        <v>120.37720700999999</v>
      </c>
      <c r="CA37" s="34">
        <f>'[22]BS'!$C$178/1000000</f>
        <v>97.72982774999998</v>
      </c>
      <c r="CB37" s="34">
        <f>'[23]BS'!$C$178/1000000</f>
        <v>130.31602424</v>
      </c>
      <c r="CC37" s="34">
        <f>'[24]BS'!$C$178/1000000</f>
        <v>60.721841950000005</v>
      </c>
      <c r="CD37" s="34">
        <f>'[25]BS'!$C$178/1000000</f>
        <v>99.06778885</v>
      </c>
      <c r="CE37" s="34">
        <f>'[26]BS'!$C$178/1000000</f>
        <v>109.681655514083</v>
      </c>
      <c r="CF37" s="34">
        <f>'[27]BS'!$C$178/1000000</f>
        <v>115.00566054879599</v>
      </c>
      <c r="CG37" s="34">
        <f>'[28]BS'!$C$178/1000000</f>
        <v>111.67240746999998</v>
      </c>
      <c r="CH37" s="34">
        <f>'[29]BS'!$C$178/1000000</f>
        <v>116.60957759925199</v>
      </c>
      <c r="CI37" s="34">
        <f>'[30]BS'!$C$178/1000000</f>
        <v>122.869269005794</v>
      </c>
      <c r="CJ37" s="34">
        <f>'[31]BS'!$C$178/1000000</f>
        <v>103.254387210503</v>
      </c>
      <c r="CK37" s="30">
        <f>'[32]BS'!$C$178/1000000</f>
        <v>124.83903885775098</v>
      </c>
      <c r="CL37" s="31">
        <f>'[33]BS'!$C$178/1000000</f>
        <v>134.745400047882</v>
      </c>
      <c r="CM37" s="31">
        <f>'[34]BS'!$C$178/1000000</f>
        <v>116.72576870605099</v>
      </c>
      <c r="CN37" s="31">
        <f>'[35]BS'!$C$178/1000000</f>
        <v>132.28585244153197</v>
      </c>
      <c r="CO37" s="31">
        <f>'[36]BS'!$C$178/1000000</f>
        <v>25.124572200168004</v>
      </c>
      <c r="CP37" s="31">
        <f>'[37]BS'!$C$178/1000000</f>
        <v>135.117061283427</v>
      </c>
      <c r="CQ37" s="31">
        <f>'[38]BS'!$C$178/1000000</f>
        <v>144.84154584076202</v>
      </c>
      <c r="CR37" s="31">
        <f>'[39]BS'!$C$178/1000000</f>
        <v>105.801104682509</v>
      </c>
      <c r="CS37" s="31">
        <f>'[40]BS'!$C$178/1000000</f>
        <v>102.09123678087799</v>
      </c>
      <c r="CT37" s="31">
        <f>'[41]BS'!$C$178/1000000</f>
        <v>111.725570562638</v>
      </c>
      <c r="CU37" s="31">
        <f>'[42]BS'!$C$178/1000000</f>
        <v>113.31954606610898</v>
      </c>
      <c r="CV37" s="31">
        <f>'[43]BS'!$C$178/1000000</f>
        <v>109.59643234997499</v>
      </c>
      <c r="CW37" s="80">
        <f>'[44]BS'!$C$178/1000000</f>
        <v>108.79189414831998</v>
      </c>
      <c r="CX37" s="80">
        <f>'[45]BS'!$C$178/1000000</f>
        <v>128.968557618128</v>
      </c>
      <c r="CY37" s="80">
        <f>'[46]BS'!$C$178/1000000</f>
        <v>131.91741976979398</v>
      </c>
      <c r="CZ37" s="80">
        <f>'[47]BS'!$C$178/1000000</f>
        <v>125.431376412607</v>
      </c>
      <c r="DA37" s="80">
        <f>'[48]BS'!$C$178/1000000</f>
        <v>47.862431327413</v>
      </c>
      <c r="DB37" s="80">
        <f>'[49]BS'!$C$178/1000000</f>
        <v>112.548704529216</v>
      </c>
    </row>
    <row r="38" spans="1:106" ht="12.75">
      <c r="A38" s="66" t="s">
        <v>36</v>
      </c>
      <c r="B38" s="67" t="s">
        <v>37</v>
      </c>
      <c r="C38" s="30">
        <v>0</v>
      </c>
      <c r="D38" s="31">
        <v>0</v>
      </c>
      <c r="E38" s="31">
        <v>0</v>
      </c>
      <c r="F38" s="31">
        <v>0</v>
      </c>
      <c r="G38" s="31">
        <v>0</v>
      </c>
      <c r="H38" s="31">
        <v>0</v>
      </c>
      <c r="I38" s="31">
        <v>0</v>
      </c>
      <c r="J38" s="31">
        <v>0</v>
      </c>
      <c r="K38" s="31">
        <v>0</v>
      </c>
      <c r="L38" s="31">
        <v>0</v>
      </c>
      <c r="M38" s="31">
        <v>0</v>
      </c>
      <c r="N38" s="31">
        <v>0</v>
      </c>
      <c r="O38" s="31">
        <v>0</v>
      </c>
      <c r="P38" s="31">
        <v>0</v>
      </c>
      <c r="Q38" s="31">
        <v>0</v>
      </c>
      <c r="R38" s="31">
        <v>0</v>
      </c>
      <c r="S38" s="32">
        <v>0</v>
      </c>
      <c r="T38" s="31">
        <v>0</v>
      </c>
      <c r="U38" s="31">
        <v>0</v>
      </c>
      <c r="V38" s="31">
        <v>0</v>
      </c>
      <c r="W38" s="31">
        <v>0</v>
      </c>
      <c r="X38" s="31">
        <v>0</v>
      </c>
      <c r="Y38" s="31">
        <v>0</v>
      </c>
      <c r="Z38" s="31">
        <v>0</v>
      </c>
      <c r="AA38" s="31">
        <v>0</v>
      </c>
      <c r="AB38" s="32">
        <v>0</v>
      </c>
      <c r="AC38" s="31">
        <v>0</v>
      </c>
      <c r="AD38" s="31">
        <v>0</v>
      </c>
      <c r="AE38" s="32">
        <v>0</v>
      </c>
      <c r="AF38" s="31">
        <v>0</v>
      </c>
      <c r="AG38" s="31">
        <v>0</v>
      </c>
      <c r="AH38" s="31">
        <v>0</v>
      </c>
      <c r="AI38" s="33">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f>'[1]BS'!$C$195/1000000</f>
        <v>0</v>
      </c>
      <c r="BG38" s="31">
        <f>'[2]BS'!$C$195/1000000</f>
        <v>0</v>
      </c>
      <c r="BH38" s="31">
        <f>'[3]BS'!$C$195/1000000</f>
        <v>0</v>
      </c>
      <c r="BI38" s="31">
        <f>'[4]BS'!$C$195/1000000</f>
        <v>0</v>
      </c>
      <c r="BJ38" s="31">
        <f>'[5]BS'!$C$195/1000000</f>
        <v>0</v>
      </c>
      <c r="BK38" s="31">
        <f>'[6]BS'!$C$195/1000000</f>
        <v>0</v>
      </c>
      <c r="BL38" s="34">
        <f>'[7]BS'!$C$195/1000000</f>
        <v>0</v>
      </c>
      <c r="BM38" s="34">
        <f>'[8]BS'!$C$195/1000000</f>
        <v>0</v>
      </c>
      <c r="BN38" s="34">
        <f>'[9]BS'!$C$195/1000000</f>
        <v>0</v>
      </c>
      <c r="BO38" s="34">
        <f>'[10]BS'!$C$195/1000000</f>
        <v>0</v>
      </c>
      <c r="BP38" s="34">
        <f>'[11]BS'!$C$195/1000000</f>
        <v>0</v>
      </c>
      <c r="BQ38" s="34">
        <f>'[12]BS'!$C$195/1000000</f>
        <v>0</v>
      </c>
      <c r="BR38" s="34">
        <f>'[13]BS'!$C$195/1000000</f>
        <v>0</v>
      </c>
      <c r="BS38" s="34">
        <f>'[14]BS'!$C$195/1000000</f>
        <v>0</v>
      </c>
      <c r="BT38" s="34">
        <f>'[15]BS'!$C$195/1000000</f>
        <v>0</v>
      </c>
      <c r="BU38" s="34">
        <f>'[16]BS'!$C$195/1000000</f>
        <v>0</v>
      </c>
      <c r="BV38" s="34">
        <f>'[17]BS'!$C$195/1000000</f>
        <v>0</v>
      </c>
      <c r="BW38" s="34">
        <f>'[18]BS'!$C$195/1000000</f>
        <v>0</v>
      </c>
      <c r="BX38" s="34">
        <f>'[19]BS'!$C$195/1000000</f>
        <v>0</v>
      </c>
      <c r="BY38" s="34">
        <f>'[20]BS'!$C$195/1000000</f>
        <v>0</v>
      </c>
      <c r="BZ38" s="34">
        <f>'[21]BS'!$C$195/1000000</f>
        <v>0</v>
      </c>
      <c r="CA38" s="34">
        <f>'[22]BS'!$C$195/1000000</f>
        <v>0</v>
      </c>
      <c r="CB38" s="34">
        <f>'[23]BS'!$C$195/1000000</f>
        <v>0</v>
      </c>
      <c r="CC38" s="34">
        <f>'[24]BS'!$C$195/1000000</f>
        <v>0</v>
      </c>
      <c r="CD38" s="34">
        <f>'[25]BS'!$C$195/1000000</f>
        <v>0</v>
      </c>
      <c r="CE38" s="34">
        <f>'[26]BS'!$C$195/1000000</f>
        <v>0</v>
      </c>
      <c r="CF38" s="34">
        <f>'[27]BS'!$C$195/1000000</f>
        <v>0</v>
      </c>
      <c r="CG38" s="34">
        <f>'[28]BS'!$C$195/1000000</f>
        <v>0</v>
      </c>
      <c r="CH38" s="34">
        <f>'[29]BS'!$C$195/1000000</f>
        <v>0</v>
      </c>
      <c r="CI38" s="34">
        <f>'[30]BS'!$C$195/1000000</f>
        <v>0</v>
      </c>
      <c r="CJ38" s="34">
        <f>'[31]BS'!$C$195/1000000</f>
        <v>0</v>
      </c>
      <c r="CK38" s="30">
        <f>'[32]BS'!$C$195/1000000</f>
        <v>0</v>
      </c>
      <c r="CL38" s="31">
        <f>'[33]BS'!$C$195/1000000</f>
        <v>0</v>
      </c>
      <c r="CM38" s="31">
        <f>'[34]BS'!$C$195/1000000</f>
        <v>0</v>
      </c>
      <c r="CN38" s="31">
        <f>'[35]BS'!$C$195/1000000</f>
        <v>0</v>
      </c>
      <c r="CO38" s="31">
        <f>'[36]BS'!$C$195/1000000</f>
        <v>0</v>
      </c>
      <c r="CP38" s="31">
        <f>'[37]BS'!$C$195/1000000</f>
        <v>0</v>
      </c>
      <c r="CQ38" s="31">
        <f>'[38]BS'!$C$195/1000000</f>
        <v>0</v>
      </c>
      <c r="CR38" s="31">
        <f>'[39]BS'!$C$195/1000000</f>
        <v>0</v>
      </c>
      <c r="CS38" s="31">
        <f>'[40]BS'!$C$195/1000000</f>
        <v>0</v>
      </c>
      <c r="CT38" s="31">
        <f>'[41]BS'!$C$195/1000000</f>
        <v>0</v>
      </c>
      <c r="CU38" s="31">
        <f>'[42]BS'!$C$195/1000000</f>
        <v>0</v>
      </c>
      <c r="CV38" s="31">
        <f>'[43]BS'!$C$195/1000000</f>
        <v>0</v>
      </c>
      <c r="CW38" s="80">
        <f>'[44]BS'!$C$195/1000000</f>
        <v>0</v>
      </c>
      <c r="CX38" s="80">
        <f>'[45]BS'!$C$195/1000000</f>
        <v>0</v>
      </c>
      <c r="CY38" s="80">
        <f>'[46]BS'!$C$195/1000000</f>
        <v>0</v>
      </c>
      <c r="CZ38" s="80">
        <f>'[47]BS'!$C$195/1000000</f>
        <v>0</v>
      </c>
      <c r="DA38" s="80">
        <f>'[48]BS'!$C$195/1000000</f>
        <v>0</v>
      </c>
      <c r="DB38" s="80">
        <f>'[49]BS'!$C$195/1000000</f>
        <v>0</v>
      </c>
    </row>
    <row r="39" spans="1:106" ht="12.75">
      <c r="A39" s="66" t="s">
        <v>38</v>
      </c>
      <c r="B39" s="67" t="s">
        <v>39</v>
      </c>
      <c r="C39" s="30">
        <v>258.7473</v>
      </c>
      <c r="D39" s="31">
        <v>261.5823</v>
      </c>
      <c r="E39" s="31">
        <v>260.0775</v>
      </c>
      <c r="F39" s="31">
        <v>297.12528180000004</v>
      </c>
      <c r="G39" s="31">
        <v>253.8108</v>
      </c>
      <c r="H39" s="31">
        <v>250.1595</v>
      </c>
      <c r="I39" s="31">
        <v>236.90443969</v>
      </c>
      <c r="J39" s="31">
        <v>234.36990756</v>
      </c>
      <c r="K39" s="31">
        <v>351.9217053</v>
      </c>
      <c r="L39" s="31">
        <v>240.714407</v>
      </c>
      <c r="M39" s="31">
        <v>249.47691446000002</v>
      </c>
      <c r="N39" s="31">
        <v>255.4861773</v>
      </c>
      <c r="O39" s="31">
        <v>260.24303715</v>
      </c>
      <c r="P39" s="31">
        <v>269.66671087000003</v>
      </c>
      <c r="Q39" s="31">
        <v>309.32244075</v>
      </c>
      <c r="R39" s="31">
        <v>270.16663826</v>
      </c>
      <c r="S39" s="32">
        <v>317.79376892</v>
      </c>
      <c r="T39" s="31">
        <v>281.33476037</v>
      </c>
      <c r="U39" s="31">
        <v>265.23027835</v>
      </c>
      <c r="V39" s="31">
        <v>275.54040567000004</v>
      </c>
      <c r="W39" s="31">
        <v>301.7068181</v>
      </c>
      <c r="X39" s="31">
        <v>316.70291404</v>
      </c>
      <c r="Y39" s="31">
        <v>301.13960625</v>
      </c>
      <c r="Z39" s="31">
        <v>302.63920604000003</v>
      </c>
      <c r="AA39" s="31">
        <v>299.55819406</v>
      </c>
      <c r="AB39" s="32">
        <v>311.94855338</v>
      </c>
      <c r="AC39" s="31">
        <v>295.48898418</v>
      </c>
      <c r="AD39" s="31">
        <v>309.532506</v>
      </c>
      <c r="AE39" s="32">
        <v>301.02755831</v>
      </c>
      <c r="AF39" s="31">
        <v>302.8692997</v>
      </c>
      <c r="AG39" s="31">
        <v>303.17251048</v>
      </c>
      <c r="AH39" s="31">
        <v>301.90952973000003</v>
      </c>
      <c r="AI39" s="33">
        <v>301.02209806999997</v>
      </c>
      <c r="AJ39" s="31">
        <v>302.86291802</v>
      </c>
      <c r="AK39" s="31">
        <v>307.82137042</v>
      </c>
      <c r="AL39" s="31">
        <v>444.07036844</v>
      </c>
      <c r="AM39" s="31">
        <v>283.79309347000003</v>
      </c>
      <c r="AN39" s="31">
        <v>232.53880591</v>
      </c>
      <c r="AO39" s="31">
        <v>244.85835308</v>
      </c>
      <c r="AP39" s="31">
        <v>251.28100465</v>
      </c>
      <c r="AQ39" s="31">
        <v>197.26480275999998</v>
      </c>
      <c r="AR39" s="31">
        <v>219.90159187</v>
      </c>
      <c r="AS39" s="31">
        <v>221.42296013</v>
      </c>
      <c r="AT39" s="31">
        <v>207.16186278</v>
      </c>
      <c r="AU39" s="31">
        <v>200.26039931</v>
      </c>
      <c r="AV39" s="31">
        <v>198.36603108</v>
      </c>
      <c r="AW39" s="31">
        <v>226.60231399</v>
      </c>
      <c r="AX39" s="31">
        <v>190.86842966999998</v>
      </c>
      <c r="AY39" s="31">
        <v>205.3330997</v>
      </c>
      <c r="AZ39" s="31">
        <v>183.6905165</v>
      </c>
      <c r="BA39" s="31">
        <v>114.26678899</v>
      </c>
      <c r="BB39" s="31">
        <v>123.9685175</v>
      </c>
      <c r="BC39" s="31">
        <v>123.49503551000001</v>
      </c>
      <c r="BD39" s="31">
        <v>86.34819849</v>
      </c>
      <c r="BE39" s="31">
        <v>49.812831530000004</v>
      </c>
      <c r="BF39" s="31">
        <f>'[1]BS'!$C$212/1000000</f>
        <v>66.67370029</v>
      </c>
      <c r="BG39" s="31">
        <f>'[2]BS'!$C$212/1000000</f>
        <v>53.39982345</v>
      </c>
      <c r="BH39" s="31">
        <f>'[3]BS'!$C$212/1000000</f>
        <v>162.85258484</v>
      </c>
      <c r="BI39" s="31">
        <f>'[4]BS'!$C$212/1000000</f>
        <v>46.60430602</v>
      </c>
      <c r="BJ39" s="31">
        <f>'[5]BS'!$C$212/1000000</f>
        <v>46.59603483</v>
      </c>
      <c r="BK39" s="31">
        <f>'[6]BS'!$C$212/1000000</f>
        <v>97.2525349</v>
      </c>
      <c r="BL39" s="34">
        <f>'[7]BS'!$C$212/1000000</f>
        <v>81.5405258</v>
      </c>
      <c r="BM39" s="34">
        <f>'[8]BS'!$C$212/1000000</f>
        <v>78.59231312</v>
      </c>
      <c r="BN39" s="34">
        <f>'[9]BS'!$C$212/1000000</f>
        <v>83.20843556999999</v>
      </c>
      <c r="BO39" s="34">
        <f>'[10]BS'!$C$212/1000000</f>
        <v>81.21773701000001</v>
      </c>
      <c r="BP39" s="34">
        <f>'[11]BS'!$C$212/1000000</f>
        <v>77.7581618</v>
      </c>
      <c r="BQ39" s="34">
        <f>'[12]BS'!$C$212/1000000</f>
        <v>83.43758625</v>
      </c>
      <c r="BR39" s="34">
        <f>'[13]BS'!$C$212/1000000</f>
        <v>81.31869255</v>
      </c>
      <c r="BS39" s="34">
        <f>'[14]BS'!$C$212/1000000</f>
        <v>75.47843675</v>
      </c>
      <c r="BT39" s="34">
        <f>'[15]BS'!$C$212/1000000</f>
        <v>68.05041804999999</v>
      </c>
      <c r="BU39" s="34">
        <f>'[16]BS'!$C$212/1000000</f>
        <v>75.12881406</v>
      </c>
      <c r="BV39" s="34">
        <f>'[17]BS'!$C$212/1000000</f>
        <v>69.28171963</v>
      </c>
      <c r="BW39" s="34">
        <f>'[18]BS'!$C$212/1000000</f>
        <v>78.79653898999999</v>
      </c>
      <c r="BX39" s="34">
        <f>'[19]BS'!$C$212/1000000</f>
        <v>75.82017520000001</v>
      </c>
      <c r="BY39" s="34">
        <f>'[20]BS'!$C$212/1000000</f>
        <v>72.55406781999999</v>
      </c>
      <c r="BZ39" s="34">
        <f>'[21]BS'!$C$212/1000000</f>
        <v>78.14302108</v>
      </c>
      <c r="CA39" s="34">
        <f>'[22]BS'!$C$212/1000000</f>
        <v>78.22722336</v>
      </c>
      <c r="CB39" s="34">
        <f>'[23]BS'!$C$212/1000000</f>
        <v>77.83319097</v>
      </c>
      <c r="CC39" s="34">
        <f>'[24]BS'!$C$212/1000000</f>
        <v>75.17885823</v>
      </c>
      <c r="CD39" s="34">
        <f>'[25]BS'!$C$212/1000000</f>
        <v>151.18849264</v>
      </c>
      <c r="CE39" s="34">
        <f>'[26]BS'!$C$212/1000000</f>
        <v>77.4057613</v>
      </c>
      <c r="CF39" s="34">
        <f>'[27]BS'!$C$212/1000000</f>
        <v>83.72564688</v>
      </c>
      <c r="CG39" s="34">
        <f>'[28]BS'!$C$212/1000000</f>
        <v>78.74156736</v>
      </c>
      <c r="CH39" s="34">
        <f>'[29]BS'!$C$212/1000000</f>
        <v>74.19354899</v>
      </c>
      <c r="CI39" s="34">
        <f>'[30]BS'!$C$212/1000000</f>
        <v>420.05215681</v>
      </c>
      <c r="CJ39" s="34">
        <f>'[31]BS'!$C$212/1000000</f>
        <v>124.97634945</v>
      </c>
      <c r="CK39" s="30">
        <f>'[32]BS'!$C$212/1000000</f>
        <v>114.82181655</v>
      </c>
      <c r="CL39" s="31">
        <f>'[33]BS'!$C$212/1000000</f>
        <v>242.85230367</v>
      </c>
      <c r="CM39" s="31">
        <f>'[34]BS'!$C$212/1000000</f>
        <v>120.85366664</v>
      </c>
      <c r="CN39" s="31">
        <f>'[35]BS'!$C$212/1000000</f>
        <v>125.65614223</v>
      </c>
      <c r="CO39" s="31">
        <f>'[36]BS'!$C$212/1000000</f>
        <v>131.68978792000001</v>
      </c>
      <c r="CP39" s="31">
        <f>'[37]BS'!$C$212/1000000</f>
        <v>127.02191062</v>
      </c>
      <c r="CQ39" s="31">
        <f>'[38]BS'!$C$212/1000000</f>
        <v>153.00566063999997</v>
      </c>
      <c r="CR39" s="31">
        <f>'[39]BS'!$C$212/1000000</f>
        <v>144.30428899</v>
      </c>
      <c r="CS39" s="31">
        <f>'[40]BS'!$C$212/1000000</f>
        <v>159.8000069</v>
      </c>
      <c r="CT39" s="31">
        <f>'[41]BS'!$C$212/1000000</f>
        <v>107.71701844</v>
      </c>
      <c r="CU39" s="31">
        <f>'[42]BS'!$C$212/1000000</f>
        <v>216.47659337000002</v>
      </c>
      <c r="CV39" s="31">
        <f>'[43]BS'!$C$212/1000000</f>
        <v>133.49698376</v>
      </c>
      <c r="CW39" s="80">
        <f>'[44]BS'!$C$212/1000000</f>
        <v>131.41497040000002</v>
      </c>
      <c r="CX39" s="80">
        <f>'[45]BS'!$C$212/1000000</f>
        <v>162.90843679</v>
      </c>
      <c r="CY39" s="80">
        <f>'[46]BS'!$C$212/1000000</f>
        <v>214.26028678</v>
      </c>
      <c r="CZ39" s="80">
        <f>'[47]BS'!$C$212/1000000+0</f>
        <v>130.82849535</v>
      </c>
      <c r="DA39" s="80">
        <f>'[48]BS'!$C$212/1000000+0</f>
        <v>128.35450184</v>
      </c>
      <c r="DB39" s="80">
        <f>'[49]BS'!$C$212/1000000+0</f>
        <v>114.79361229999999</v>
      </c>
    </row>
    <row r="40" spans="1:106" ht="12.75">
      <c r="A40" s="66"/>
      <c r="B40" s="67"/>
      <c r="C40" s="24"/>
      <c r="D40" s="25"/>
      <c r="E40" s="25"/>
      <c r="F40" s="25"/>
      <c r="G40" s="25"/>
      <c r="H40" s="25"/>
      <c r="I40" s="25"/>
      <c r="J40" s="25"/>
      <c r="K40" s="25"/>
      <c r="L40" s="25"/>
      <c r="M40" s="25"/>
      <c r="N40" s="25"/>
      <c r="O40" s="25"/>
      <c r="P40" s="25"/>
      <c r="Q40" s="25"/>
      <c r="R40" s="25"/>
      <c r="S40" s="26"/>
      <c r="T40" s="25"/>
      <c r="U40" s="25"/>
      <c r="V40" s="25"/>
      <c r="W40" s="25"/>
      <c r="X40" s="25"/>
      <c r="Y40" s="25"/>
      <c r="Z40" s="25"/>
      <c r="AA40" s="25"/>
      <c r="AB40" s="26"/>
      <c r="AC40" s="25"/>
      <c r="AD40" s="25"/>
      <c r="AE40" s="26"/>
      <c r="AF40" s="25"/>
      <c r="AG40" s="25"/>
      <c r="AH40" s="25"/>
      <c r="AI40" s="27"/>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4"/>
      <c r="CL40" s="25"/>
      <c r="CM40" s="25"/>
      <c r="CN40" s="25"/>
      <c r="CO40" s="25"/>
      <c r="CP40" s="25"/>
      <c r="CQ40" s="25"/>
      <c r="CR40" s="25"/>
      <c r="CS40" s="25"/>
      <c r="CT40" s="25"/>
      <c r="CU40" s="25"/>
      <c r="CV40" s="25"/>
      <c r="CW40" s="79"/>
      <c r="CX40" s="79"/>
      <c r="CY40" s="79"/>
      <c r="CZ40" s="79"/>
      <c r="DA40" s="79"/>
      <c r="DB40" s="79"/>
    </row>
    <row r="41" spans="1:106" ht="12.75">
      <c r="A41" s="64" t="s">
        <v>40</v>
      </c>
      <c r="B41" s="65" t="s">
        <v>41</v>
      </c>
      <c r="C41" s="19">
        <v>18407.622745583</v>
      </c>
      <c r="D41" s="20">
        <v>18670.840271269997</v>
      </c>
      <c r="E41" s="20">
        <v>17951.62236971</v>
      </c>
      <c r="F41" s="20">
        <v>16058.60107318</v>
      </c>
      <c r="G41" s="20">
        <v>14401.90223718</v>
      </c>
      <c r="H41" s="20">
        <v>12381.811033689999</v>
      </c>
      <c r="I41" s="20">
        <v>9322.70100925</v>
      </c>
      <c r="J41" s="20">
        <v>9922.78177197</v>
      </c>
      <c r="K41" s="20">
        <v>10207.06609237</v>
      </c>
      <c r="L41" s="20">
        <v>9858.80721164</v>
      </c>
      <c r="M41" s="20">
        <v>8559.67228419</v>
      </c>
      <c r="N41" s="20">
        <v>8186.93918739</v>
      </c>
      <c r="O41" s="20">
        <v>8815.61388593</v>
      </c>
      <c r="P41" s="20">
        <v>7821.64377928</v>
      </c>
      <c r="Q41" s="20">
        <v>8311.14578916</v>
      </c>
      <c r="R41" s="20">
        <v>7901.48413373</v>
      </c>
      <c r="S41" s="21">
        <v>7318.74812219</v>
      </c>
      <c r="T41" s="20">
        <v>7737.66972328</v>
      </c>
      <c r="U41" s="20">
        <v>6548.700555409999</v>
      </c>
      <c r="V41" s="20">
        <v>7353.42439733</v>
      </c>
      <c r="W41" s="20">
        <v>7428.12540532</v>
      </c>
      <c r="X41" s="20">
        <v>8286.818555710002</v>
      </c>
      <c r="Y41" s="20">
        <v>8707.835642540002</v>
      </c>
      <c r="Z41" s="20">
        <v>8396.254422</v>
      </c>
      <c r="AA41" s="20">
        <v>9075.502993319998</v>
      </c>
      <c r="AB41" s="21">
        <v>8610.54300947</v>
      </c>
      <c r="AC41" s="20">
        <v>9587.827404429998</v>
      </c>
      <c r="AD41" s="20">
        <v>10127.31908291</v>
      </c>
      <c r="AE41" s="21">
        <v>9146.195346959998</v>
      </c>
      <c r="AF41" s="20">
        <v>9725.009170209998</v>
      </c>
      <c r="AG41" s="20">
        <v>8576.117800680002</v>
      </c>
      <c r="AH41" s="20">
        <v>11063.450019919997</v>
      </c>
      <c r="AI41" s="22">
        <v>11061.94855524</v>
      </c>
      <c r="AJ41" s="20">
        <v>10449.046079139998</v>
      </c>
      <c r="AK41" s="20">
        <v>10143.39960082</v>
      </c>
      <c r="AL41" s="20">
        <v>9706.953477340001</v>
      </c>
      <c r="AM41" s="20">
        <v>11975.15176697</v>
      </c>
      <c r="AN41" s="20">
        <v>10925.7766306</v>
      </c>
      <c r="AO41" s="20">
        <v>9629.672510870001</v>
      </c>
      <c r="AP41" s="20">
        <v>11593.981130090999</v>
      </c>
      <c r="AQ41" s="20">
        <v>8622.828011389998</v>
      </c>
      <c r="AR41" s="20">
        <v>8277.73786937</v>
      </c>
      <c r="AS41" s="20">
        <v>9082.13574509</v>
      </c>
      <c r="AT41" s="20">
        <v>8396.47928514</v>
      </c>
      <c r="AU41" s="20">
        <v>8741.8</v>
      </c>
      <c r="AV41" s="20">
        <v>10514.0665107</v>
      </c>
      <c r="AW41" s="20">
        <v>9239.664985270001</v>
      </c>
      <c r="AX41" s="20">
        <v>9668.55830974</v>
      </c>
      <c r="AY41" s="20">
        <v>11595.70000684</v>
      </c>
      <c r="AZ41" s="20">
        <v>12226.25263637</v>
      </c>
      <c r="BA41" s="20">
        <v>11702.452212670001</v>
      </c>
      <c r="BB41" s="20">
        <v>12831.755534869999</v>
      </c>
      <c r="BC41" s="20">
        <v>13874.50755846</v>
      </c>
      <c r="BD41" s="20">
        <v>12852.745211020001</v>
      </c>
      <c r="BE41" s="20">
        <v>11519.55635041</v>
      </c>
      <c r="BF41" s="20">
        <f aca="true" t="shared" si="23" ref="BF41:BK41">BF42+BF43+BF44</f>
        <v>12882.538797860001</v>
      </c>
      <c r="BG41" s="20">
        <f t="shared" si="23"/>
        <v>14231.2963157</v>
      </c>
      <c r="BH41" s="20">
        <f t="shared" si="23"/>
        <v>15779.48007435</v>
      </c>
      <c r="BI41" s="20">
        <f t="shared" si="23"/>
        <v>11920.49671866</v>
      </c>
      <c r="BJ41" s="20">
        <f t="shared" si="23"/>
        <v>13191.074559289998</v>
      </c>
      <c r="BK41" s="20">
        <f t="shared" si="23"/>
        <v>17006.00131203</v>
      </c>
      <c r="BL41" s="23">
        <f aca="true" t="shared" si="24" ref="BL41:BR41">BL42+BL43+BL44</f>
        <v>16358.53081704</v>
      </c>
      <c r="BM41" s="23">
        <f t="shared" si="24"/>
        <v>19700.67246522</v>
      </c>
      <c r="BN41" s="23">
        <f t="shared" si="24"/>
        <v>23943.590802870003</v>
      </c>
      <c r="BO41" s="23">
        <f t="shared" si="24"/>
        <v>21932.508253390002</v>
      </c>
      <c r="BP41" s="23">
        <f t="shared" si="24"/>
        <v>18384.49359691</v>
      </c>
      <c r="BQ41" s="23">
        <f t="shared" si="24"/>
        <v>15841.23899469</v>
      </c>
      <c r="BR41" s="23">
        <f t="shared" si="24"/>
        <v>19696.06474274</v>
      </c>
      <c r="BS41" s="23">
        <f aca="true" t="shared" si="25" ref="BS41:BX41">BS42+BS43+BS44</f>
        <v>20487.25153653</v>
      </c>
      <c r="BT41" s="23">
        <f t="shared" si="25"/>
        <v>19671.053296379996</v>
      </c>
      <c r="BU41" s="23">
        <f t="shared" si="25"/>
        <v>20591.53499232</v>
      </c>
      <c r="BV41" s="23">
        <f t="shared" si="25"/>
        <v>21034.571161449996</v>
      </c>
      <c r="BW41" s="23">
        <f t="shared" si="25"/>
        <v>23498.263924580002</v>
      </c>
      <c r="BX41" s="23">
        <f t="shared" si="25"/>
        <v>23768.42108703</v>
      </c>
      <c r="BY41" s="23">
        <f aca="true" t="shared" si="26" ref="BY41:CD41">BY42+BY43+BY44</f>
        <v>23607.93282752</v>
      </c>
      <c r="BZ41" s="23">
        <f t="shared" si="26"/>
        <v>22965.841116400003</v>
      </c>
      <c r="CA41" s="23">
        <f t="shared" si="26"/>
        <v>24277.362476300004</v>
      </c>
      <c r="CB41" s="23">
        <f t="shared" si="26"/>
        <v>26724.40200582</v>
      </c>
      <c r="CC41" s="23">
        <f t="shared" si="26"/>
        <v>25684.322102180002</v>
      </c>
      <c r="CD41" s="23">
        <f t="shared" si="26"/>
        <v>25891.125189860002</v>
      </c>
      <c r="CE41" s="23">
        <f aca="true" t="shared" si="27" ref="CE41:CJ41">CE42+CE43+CE44</f>
        <v>27170.340595088</v>
      </c>
      <c r="CF41" s="23">
        <f t="shared" si="27"/>
        <v>26282.038157064</v>
      </c>
      <c r="CG41" s="23">
        <f t="shared" si="27"/>
        <v>26871.10742266</v>
      </c>
      <c r="CH41" s="23">
        <f t="shared" si="27"/>
        <v>26515.51058289</v>
      </c>
      <c r="CI41" s="23">
        <f t="shared" si="27"/>
        <v>29026.857035848003</v>
      </c>
      <c r="CJ41" s="23">
        <f t="shared" si="27"/>
        <v>29706.362154786002</v>
      </c>
      <c r="CK41" s="19">
        <f>CK42+CK43+CK44</f>
        <v>28921.277176149797</v>
      </c>
      <c r="CL41" s="20">
        <f>CL42+CL43+CL44</f>
        <v>26424.304591314</v>
      </c>
      <c r="CM41" s="20">
        <f>CM42+CM43+CM44</f>
        <v>27447.905385361</v>
      </c>
      <c r="CN41" s="20">
        <f>CN42+CN43+CN44-0.1</f>
        <v>30868.056389832003</v>
      </c>
      <c r="CO41" s="20">
        <f>CO42+CO43+CO44-0</f>
        <v>31949.348559851</v>
      </c>
      <c r="CP41" s="20">
        <f>CP42+CP43+CP44-0</f>
        <v>31072.622333185715</v>
      </c>
      <c r="CQ41" s="20">
        <f>CQ42+CQ43+CQ44-0</f>
        <v>30409.34971420364</v>
      </c>
      <c r="CR41" s="20">
        <f>CR42+CR43+CR44-0</f>
        <v>32846.31570425748</v>
      </c>
      <c r="CS41" s="20">
        <f>CS42+CS43+CS44-0</f>
        <v>32556.13783073246</v>
      </c>
      <c r="CT41" s="20">
        <f>CT42+CT43+CT44+0.1</f>
        <v>31953.826425994757</v>
      </c>
      <c r="CU41" s="20">
        <f>CU42+CU43+CU44+0</f>
        <v>32295.70038443</v>
      </c>
      <c r="CV41" s="20">
        <f>CV42+CV43+CV44-0.1</f>
        <v>32537.652223160563</v>
      </c>
      <c r="CW41" s="78">
        <f>CW42+CW43+CW44-0.1</f>
        <v>31475.663473786783</v>
      </c>
      <c r="CX41" s="78">
        <f>CX42+CX43+CX44-0</f>
        <v>32167.207295250006</v>
      </c>
      <c r="CY41" s="78">
        <f>CY42+CY43+CY44-0</f>
        <v>32650.622324248543</v>
      </c>
      <c r="CZ41" s="78">
        <f>CZ42+CZ43+CZ44-0</f>
        <v>32644.65004789478</v>
      </c>
      <c r="DA41" s="78">
        <f>DA42+DA43+DA44-0</f>
        <v>35120.039357452</v>
      </c>
      <c r="DB41" s="78">
        <f>DB42+DB43+DB44-0</f>
        <v>35086.095261090835</v>
      </c>
    </row>
    <row r="42" spans="1:106" ht="12.75">
      <c r="A42" s="66" t="s">
        <v>42</v>
      </c>
      <c r="B42" s="67" t="s">
        <v>35</v>
      </c>
      <c r="C42" s="30">
        <v>18359.336519563</v>
      </c>
      <c r="D42" s="31">
        <v>18616.627739749998</v>
      </c>
      <c r="E42" s="31">
        <v>17881.36778284</v>
      </c>
      <c r="F42" s="31">
        <v>16004.26348518</v>
      </c>
      <c r="G42" s="31">
        <v>14336.13539318</v>
      </c>
      <c r="H42" s="31">
        <v>12316.062648689998</v>
      </c>
      <c r="I42" s="31">
        <v>9255.20472525</v>
      </c>
      <c r="J42" s="31">
        <v>9855.18577197</v>
      </c>
      <c r="K42" s="31">
        <v>10139.37249221</v>
      </c>
      <c r="L42" s="31">
        <v>9791.21983248</v>
      </c>
      <c r="M42" s="31">
        <v>8492.270026189999</v>
      </c>
      <c r="N42" s="31">
        <v>8119.31092539</v>
      </c>
      <c r="O42" s="31">
        <v>8751.662088930001</v>
      </c>
      <c r="P42" s="31">
        <v>7758.15729828</v>
      </c>
      <c r="Q42" s="31">
        <v>8247.65730816</v>
      </c>
      <c r="R42" s="31">
        <v>7838.00739273</v>
      </c>
      <c r="S42" s="32">
        <v>7255.46113119</v>
      </c>
      <c r="T42" s="31">
        <v>7674.40408228</v>
      </c>
      <c r="U42" s="31">
        <v>6485.433914409999</v>
      </c>
      <c r="V42" s="31">
        <v>7290.15675633</v>
      </c>
      <c r="W42" s="31">
        <v>7364.8617643200005</v>
      </c>
      <c r="X42" s="31">
        <v>8223.722965710002</v>
      </c>
      <c r="Y42" s="31">
        <v>8645.795295540001</v>
      </c>
      <c r="Z42" s="31">
        <v>8334.527379</v>
      </c>
      <c r="AA42" s="31">
        <v>9013.78616332</v>
      </c>
      <c r="AB42" s="32">
        <v>8548.826179470001</v>
      </c>
      <c r="AC42" s="31">
        <v>9526.749555429999</v>
      </c>
      <c r="AD42" s="31">
        <v>10066.21866991</v>
      </c>
      <c r="AE42" s="32">
        <v>9084.143933959998</v>
      </c>
      <c r="AF42" s="31">
        <v>9662.956757209999</v>
      </c>
      <c r="AG42" s="31">
        <v>8514.352887680001</v>
      </c>
      <c r="AH42" s="31">
        <v>11001.684106919998</v>
      </c>
      <c r="AI42" s="33">
        <v>11000.18164224</v>
      </c>
      <c r="AJ42" s="31">
        <v>10387.278166139999</v>
      </c>
      <c r="AK42" s="31">
        <v>10081.63168782</v>
      </c>
      <c r="AL42" s="31">
        <v>9645.18356434</v>
      </c>
      <c r="AM42" s="31">
        <v>11912.705853970001</v>
      </c>
      <c r="AN42" s="31">
        <v>10863.3297176</v>
      </c>
      <c r="AO42" s="31">
        <v>9567.224597870001</v>
      </c>
      <c r="AP42" s="31">
        <v>11531.533217090999</v>
      </c>
      <c r="AQ42" s="31">
        <v>8560.431838389999</v>
      </c>
      <c r="AR42" s="31">
        <v>8215.34069637</v>
      </c>
      <c r="AS42" s="31">
        <v>9019.73857209</v>
      </c>
      <c r="AT42" s="31">
        <v>8334.08011214</v>
      </c>
      <c r="AU42" s="31">
        <v>8679.43281061</v>
      </c>
      <c r="AV42" s="31">
        <v>10451.6663377</v>
      </c>
      <c r="AW42" s="31">
        <v>9177.26281227</v>
      </c>
      <c r="AX42" s="31">
        <v>9606.156136739999</v>
      </c>
      <c r="AY42" s="31">
        <v>11533.30383384</v>
      </c>
      <c r="AZ42" s="31">
        <v>12163.85446337</v>
      </c>
      <c r="BA42" s="31">
        <v>11640.055039670002</v>
      </c>
      <c r="BB42" s="31">
        <v>12769.35836187</v>
      </c>
      <c r="BC42" s="31">
        <v>13812.10838546</v>
      </c>
      <c r="BD42" s="31">
        <v>12240.345038020001</v>
      </c>
      <c r="BE42" s="31">
        <v>11457.15617741</v>
      </c>
      <c r="BF42" s="31">
        <f>'[1]BS'!$C$232/1000000</f>
        <v>12820.13762486</v>
      </c>
      <c r="BG42" s="31">
        <f>'[2]BS'!$C$232/1000000</f>
        <v>13168.3180017</v>
      </c>
      <c r="BH42" s="31">
        <f>'[3]BS'!$C$232/1000000</f>
        <v>12966.51247635</v>
      </c>
      <c r="BI42" s="31">
        <f>'[4]BS'!$C$232/1000000</f>
        <v>11857.53412066</v>
      </c>
      <c r="BJ42" s="31">
        <f>'[5]BS'!$C$232/1000000</f>
        <v>13128.111961289998</v>
      </c>
      <c r="BK42" s="31">
        <f>'[6]BS'!$C$232/1000000</f>
        <v>16943.03671403</v>
      </c>
      <c r="BL42" s="34">
        <f>'[7]BS'!$C$232/1000000</f>
        <v>16295.56521904</v>
      </c>
      <c r="BM42" s="34">
        <f>'[8]BS'!$C$232/1000000</f>
        <v>19637.70686722</v>
      </c>
      <c r="BN42" s="34">
        <f>'[9]BS'!$C$232/1000000</f>
        <v>23880.623204870004</v>
      </c>
      <c r="BO42" s="34">
        <f>'[10]BS'!$C$232/1000000</f>
        <v>21869.539655390003</v>
      </c>
      <c r="BP42" s="34">
        <f>'[11]BS'!$C$232/1000000</f>
        <v>18321.56349891</v>
      </c>
      <c r="BQ42" s="34">
        <f>'[12]BS'!$C$232/1000000</f>
        <v>15778.306896690001</v>
      </c>
      <c r="BR42" s="34">
        <f>'[13]BS'!$C$232/1000000</f>
        <v>19633.14364474</v>
      </c>
      <c r="BS42" s="34">
        <f>'[14]BS'!$C$232/1000000</f>
        <v>20424.29636053</v>
      </c>
      <c r="BT42" s="34">
        <f>'[15]BS'!$C$232/1000000</f>
        <v>19608.096120379996</v>
      </c>
      <c r="BU42" s="34">
        <f>'[16]BS'!$C$232/1000000</f>
        <v>20528.58921732</v>
      </c>
      <c r="BV42" s="34">
        <f>'[17]BS'!$C$232/1000000</f>
        <v>20971.625386449996</v>
      </c>
      <c r="BW42" s="34">
        <f>'[18]BS'!$C$232/1000000</f>
        <v>23435.31614958</v>
      </c>
      <c r="BX42" s="34">
        <f>'[19]BS'!$C$232/1000000</f>
        <v>23705.47231203</v>
      </c>
      <c r="BY42" s="34">
        <f>'[20]BS'!$C$232/1000000</f>
        <v>23546.82805252</v>
      </c>
      <c r="BZ42" s="34">
        <f>'[21]BS'!$C$232/1000000</f>
        <v>21719.770480400002</v>
      </c>
      <c r="CA42" s="34">
        <f>'[22]BS'!$C$232/1000000</f>
        <v>24216.337565300004</v>
      </c>
      <c r="CB42" s="34">
        <f>'[23]BS'!$C$232/1000000</f>
        <v>26663.37609482</v>
      </c>
      <c r="CC42" s="34">
        <f>'[24]BS'!$C$232/1000000</f>
        <v>25623.29519118</v>
      </c>
      <c r="CD42" s="34">
        <f>'[25]BS'!$C$232/1000000</f>
        <v>25830.09827886</v>
      </c>
      <c r="CE42" s="34">
        <f>'[26]BS'!$C$232/1000000</f>
        <v>27109.324184088</v>
      </c>
      <c r="CF42" s="34">
        <f>'[27]BS'!$C$232/1000000</f>
        <v>23221.019746063997</v>
      </c>
      <c r="CG42" s="34">
        <f>'[28]BS'!$C$232/1000000</f>
        <v>25110.08801166</v>
      </c>
      <c r="CH42" s="34">
        <f>'[29]BS'!$C$232/1000000</f>
        <v>26454.49017189</v>
      </c>
      <c r="CI42" s="34">
        <f>'[30]BS'!$C$232/1000000</f>
        <v>26965.835624848</v>
      </c>
      <c r="CJ42" s="34">
        <f>'[31]BS'!$C$232/1000000</f>
        <v>29645.340743786</v>
      </c>
      <c r="CK42" s="30">
        <f>'[32]BS'!$C$232/1000000</f>
        <v>28860.2537651498</v>
      </c>
      <c r="CL42" s="31">
        <f>'[33]BS'!$C$232/1000000</f>
        <v>26363.280180314003</v>
      </c>
      <c r="CM42" s="31">
        <f>'[34]BS'!$C$232/1000000</f>
        <v>27386.880974361</v>
      </c>
      <c r="CN42" s="31">
        <f>'[35]BS'!$C$232/1000000</f>
        <v>30807.129978832003</v>
      </c>
      <c r="CO42" s="31">
        <f>'[36]BS'!$C$232/1000000-0.1</f>
        <v>31888.321148851002</v>
      </c>
      <c r="CP42" s="31">
        <f>'[37]BS'!$C$232/1000000-0</f>
        <v>31011.593922185715</v>
      </c>
      <c r="CQ42" s="31">
        <f>'[38]BS'!$C$232/1000000-0</f>
        <v>30348.32030320364</v>
      </c>
      <c r="CR42" s="31">
        <f>'[39]BS'!$C$232/1000000-0</f>
        <v>32785.28529325748</v>
      </c>
      <c r="CS42" s="31">
        <f>'[40]BS'!$C$232/1000000-0</f>
        <v>32495.10741973246</v>
      </c>
      <c r="CT42" s="31">
        <f>'[41]BS'!$C$232/1000000-0</f>
        <v>31882.57001499476</v>
      </c>
      <c r="CU42" s="31">
        <f>'[42]BS'!$C$232/1000000-0</f>
        <v>32228.17056143</v>
      </c>
      <c r="CV42" s="31">
        <f>'[43]BS'!$C$232/1000000-0</f>
        <v>32470.22240016056</v>
      </c>
      <c r="CW42" s="80">
        <f>'[44]BS'!$C$232/1000000-0</f>
        <v>31408.23365078678</v>
      </c>
      <c r="CX42" s="80">
        <f>'[45]BS'!$C$232/1000000-0</f>
        <v>32099.677472250005</v>
      </c>
      <c r="CY42" s="80">
        <f>'[46]BS'!$C$232/1000000-0</f>
        <v>32583.092501248542</v>
      </c>
      <c r="CZ42" s="80">
        <f>'[47]BS'!$C$232/1000000-0</f>
        <v>32577.120224894777</v>
      </c>
      <c r="DA42" s="80">
        <f>'[48]BS'!$C$232/1000000-0</f>
        <v>35052.509534452</v>
      </c>
      <c r="DB42" s="80">
        <f>'[49]BS'!$C$232/1000000-0</f>
        <v>35018.56543809084</v>
      </c>
    </row>
    <row r="43" spans="1:106" ht="12.75">
      <c r="A43" s="66" t="s">
        <v>43</v>
      </c>
      <c r="B43" s="67" t="s">
        <v>37</v>
      </c>
      <c r="C43" s="30">
        <v>48.28622602</v>
      </c>
      <c r="D43" s="31">
        <v>54.212531520000006</v>
      </c>
      <c r="E43" s="31">
        <v>70.25458687000001</v>
      </c>
      <c r="F43" s="31">
        <v>54.337588</v>
      </c>
      <c r="G43" s="31">
        <v>65.766844</v>
      </c>
      <c r="H43" s="31">
        <v>65.748385</v>
      </c>
      <c r="I43" s="31">
        <v>67.496284</v>
      </c>
      <c r="J43" s="31">
        <v>67.596</v>
      </c>
      <c r="K43" s="31">
        <v>67.69360016</v>
      </c>
      <c r="L43" s="31">
        <v>67.58737916</v>
      </c>
      <c r="M43" s="31">
        <v>67.402258</v>
      </c>
      <c r="N43" s="31">
        <v>67.628262</v>
      </c>
      <c r="O43" s="31">
        <v>63.951797</v>
      </c>
      <c r="P43" s="31">
        <v>63.486481</v>
      </c>
      <c r="Q43" s="31">
        <v>63.488481</v>
      </c>
      <c r="R43" s="31">
        <v>63.476741</v>
      </c>
      <c r="S43" s="32">
        <v>63.286991</v>
      </c>
      <c r="T43" s="31">
        <v>63.265641</v>
      </c>
      <c r="U43" s="31">
        <v>63.266641</v>
      </c>
      <c r="V43" s="31">
        <v>63.267641</v>
      </c>
      <c r="W43" s="31">
        <v>63.263641</v>
      </c>
      <c r="X43" s="31">
        <v>63.09559</v>
      </c>
      <c r="Y43" s="31">
        <v>62.040347</v>
      </c>
      <c r="Z43" s="31">
        <v>61.727043</v>
      </c>
      <c r="AA43" s="31">
        <v>61.71683</v>
      </c>
      <c r="AB43" s="32">
        <v>61.71683</v>
      </c>
      <c r="AC43" s="31">
        <v>61.077849</v>
      </c>
      <c r="AD43" s="31">
        <v>61.100413</v>
      </c>
      <c r="AE43" s="32">
        <v>62.051413</v>
      </c>
      <c r="AF43" s="31">
        <v>62.052413</v>
      </c>
      <c r="AG43" s="31">
        <v>61.764913</v>
      </c>
      <c r="AH43" s="31">
        <v>61.765913</v>
      </c>
      <c r="AI43" s="33">
        <v>61.766913</v>
      </c>
      <c r="AJ43" s="31">
        <v>61.767913</v>
      </c>
      <c r="AK43" s="31">
        <v>61.767913</v>
      </c>
      <c r="AL43" s="31">
        <v>61.769913</v>
      </c>
      <c r="AM43" s="31">
        <v>62.445913</v>
      </c>
      <c r="AN43" s="31">
        <v>62.446913</v>
      </c>
      <c r="AO43" s="31">
        <v>62.447913</v>
      </c>
      <c r="AP43" s="31">
        <v>62.447913</v>
      </c>
      <c r="AQ43" s="31">
        <v>62.396173</v>
      </c>
      <c r="AR43" s="31">
        <v>62.397173</v>
      </c>
      <c r="AS43" s="31">
        <v>62.397173</v>
      </c>
      <c r="AT43" s="31">
        <v>62.399173</v>
      </c>
      <c r="AU43" s="31">
        <v>62.400173</v>
      </c>
      <c r="AV43" s="31">
        <v>62.400173</v>
      </c>
      <c r="AW43" s="31">
        <v>62.402173</v>
      </c>
      <c r="AX43" s="31">
        <v>62.402173</v>
      </c>
      <c r="AY43" s="31">
        <v>62.396173</v>
      </c>
      <c r="AZ43" s="31">
        <v>62.398173</v>
      </c>
      <c r="BA43" s="31">
        <v>62.397173</v>
      </c>
      <c r="BB43" s="31">
        <v>62.397173</v>
      </c>
      <c r="BC43" s="31">
        <v>62.399173</v>
      </c>
      <c r="BD43" s="31">
        <v>62.400173</v>
      </c>
      <c r="BE43" s="31">
        <v>62.400173</v>
      </c>
      <c r="BF43" s="31">
        <f>'[1]BS'!$C$263/1000000</f>
        <v>62.401173</v>
      </c>
      <c r="BG43" s="31">
        <f>'[2]BS'!$C$263/1000000</f>
        <v>62.978314</v>
      </c>
      <c r="BH43" s="31">
        <f>'[3]BS'!$C$263/1000000</f>
        <v>62.967598</v>
      </c>
      <c r="BI43" s="31">
        <f>'[4]BS'!$C$263/1000000</f>
        <v>62.962598</v>
      </c>
      <c r="BJ43" s="31">
        <f>'[5]BS'!$C$263/1000000</f>
        <v>62.962598</v>
      </c>
      <c r="BK43" s="31">
        <f>'[6]BS'!$C$263/1000000</f>
        <v>62.964598</v>
      </c>
      <c r="BL43" s="34">
        <f>'[7]BS'!$C$263/1000000</f>
        <v>62.965598</v>
      </c>
      <c r="BM43" s="34">
        <f>'[8]BS'!$C$263/1000000</f>
        <v>62.965598</v>
      </c>
      <c r="BN43" s="34">
        <f>'[9]BS'!$C$263/1000000</f>
        <v>62.967598</v>
      </c>
      <c r="BO43" s="34">
        <f>'[10]BS'!$C$263/1000000</f>
        <v>62.968598</v>
      </c>
      <c r="BP43" s="34">
        <f>'[11]BS'!$C$263/1000000</f>
        <v>62.930098</v>
      </c>
      <c r="BQ43" s="34">
        <f>'[12]BS'!$C$263/1000000</f>
        <v>62.932098</v>
      </c>
      <c r="BR43" s="34">
        <f>'[13]BS'!$C$263/1000000</f>
        <v>62.921098</v>
      </c>
      <c r="BS43" s="34">
        <f>'[14]BS'!$C$263/1000000</f>
        <v>62.955176</v>
      </c>
      <c r="BT43" s="34">
        <f>'[15]BS'!$C$263/1000000</f>
        <v>62.957176</v>
      </c>
      <c r="BU43" s="34">
        <f>'[16]BS'!$C$263/1000000</f>
        <v>62.945775</v>
      </c>
      <c r="BV43" s="34">
        <f>'[17]BS'!$C$263/1000000</f>
        <v>62.945775</v>
      </c>
      <c r="BW43" s="34">
        <f>'[18]BS'!$C$263/1000000</f>
        <v>62.947775</v>
      </c>
      <c r="BX43" s="34">
        <f>'[19]BS'!$C$263/1000000</f>
        <v>62.948775</v>
      </c>
      <c r="BY43" s="34">
        <f>'[20]BS'!$C$263/1000000</f>
        <v>61.104775</v>
      </c>
      <c r="BZ43" s="34">
        <f>'[21]BS'!$C$263/1000000</f>
        <v>61.070636</v>
      </c>
      <c r="CA43" s="34">
        <f>'[22]BS'!$C$263/1000000</f>
        <v>61.024911</v>
      </c>
      <c r="CB43" s="34">
        <f>'[23]BS'!$C$263/1000000</f>
        <v>61.025911</v>
      </c>
      <c r="CC43" s="34">
        <f>'[24]BS'!$C$263/1000000</f>
        <v>61.026911</v>
      </c>
      <c r="CD43" s="34">
        <f>'[25]BS'!$C$263/1000000</f>
        <v>61.026911</v>
      </c>
      <c r="CE43" s="34">
        <f>'[26]BS'!$C$263/1000000</f>
        <v>61.016411</v>
      </c>
      <c r="CF43" s="34">
        <f>'[27]BS'!$C$263/1000000</f>
        <v>61.018411</v>
      </c>
      <c r="CG43" s="34">
        <f>'[28]BS'!$C$263/1000000</f>
        <v>61.019411</v>
      </c>
      <c r="CH43" s="34">
        <f>'[29]BS'!$C$263/1000000</f>
        <v>61.020411</v>
      </c>
      <c r="CI43" s="34">
        <f>'[30]BS'!$C$263/1000000</f>
        <v>61.021411</v>
      </c>
      <c r="CJ43" s="34">
        <f>'[31]BS'!$C$263/1000000</f>
        <v>61.021411</v>
      </c>
      <c r="CK43" s="30">
        <f>'[32]BS'!$C$263/1000000</f>
        <v>61.023411</v>
      </c>
      <c r="CL43" s="31">
        <f>'[33]BS'!$C$263/1000000</f>
        <v>61.024411</v>
      </c>
      <c r="CM43" s="31">
        <f>'[34]BS'!$C$263/1000000</f>
        <v>61.024411</v>
      </c>
      <c r="CN43" s="31">
        <f>'[35]BS'!$C$263/1000000</f>
        <v>61.026411</v>
      </c>
      <c r="CO43" s="31">
        <f>'[36]BS'!$C$263/1000000</f>
        <v>61.027411</v>
      </c>
      <c r="CP43" s="31">
        <f>'[37]BS'!$C$263/1000000</f>
        <v>61.028411</v>
      </c>
      <c r="CQ43" s="31">
        <f>'[38]BS'!$C$263/1000000</f>
        <v>61.029411</v>
      </c>
      <c r="CR43" s="31">
        <f>'[39]BS'!$C$263/1000000</f>
        <v>61.030411</v>
      </c>
      <c r="CS43" s="31">
        <f>'[40]BS'!$C$263/1000000</f>
        <v>61.030411</v>
      </c>
      <c r="CT43" s="31">
        <f>'[41]BS'!$C$263/1000000</f>
        <v>71.156411</v>
      </c>
      <c r="CU43" s="31">
        <f>'[42]BS'!$C$263/1000000</f>
        <v>67.529823</v>
      </c>
      <c r="CV43" s="31">
        <f>'[43]BS'!$C$263/1000000</f>
        <v>67.529823</v>
      </c>
      <c r="CW43" s="80">
        <f>'[44]BS'!$C$263/1000000</f>
        <v>67.529823</v>
      </c>
      <c r="CX43" s="80">
        <f>'[45]BS'!$C$263/1000000</f>
        <v>67.529823</v>
      </c>
      <c r="CY43" s="80">
        <f>'[46]BS'!$C$263/1000000</f>
        <v>67.529823</v>
      </c>
      <c r="CZ43" s="80">
        <f>'[47]BS'!$C$263/1000000+0</f>
        <v>67.529823</v>
      </c>
      <c r="DA43" s="80">
        <f>'[48]BS'!$C$263/1000000+0</f>
        <v>67.529823</v>
      </c>
      <c r="DB43" s="80">
        <f>'[49]BS'!$C$263/1000000+0</f>
        <v>67.529823</v>
      </c>
    </row>
    <row r="44" spans="1:106" ht="12.75">
      <c r="A44" s="66" t="s">
        <v>44</v>
      </c>
      <c r="B44" s="67" t="s">
        <v>39</v>
      </c>
      <c r="C44" s="30">
        <v>0</v>
      </c>
      <c r="D44" s="31">
        <v>0</v>
      </c>
      <c r="E44" s="31">
        <v>0</v>
      </c>
      <c r="F44" s="31">
        <v>0</v>
      </c>
      <c r="G44" s="31">
        <v>0</v>
      </c>
      <c r="H44" s="31">
        <v>0</v>
      </c>
      <c r="I44" s="31">
        <v>0</v>
      </c>
      <c r="J44" s="31">
        <v>0</v>
      </c>
      <c r="K44" s="31">
        <v>0</v>
      </c>
      <c r="L44" s="31">
        <v>0</v>
      </c>
      <c r="M44" s="31">
        <v>0</v>
      </c>
      <c r="N44" s="31">
        <v>0</v>
      </c>
      <c r="O44" s="31">
        <v>0</v>
      </c>
      <c r="P44" s="31">
        <v>0</v>
      </c>
      <c r="Q44" s="31">
        <v>0</v>
      </c>
      <c r="R44" s="31">
        <v>0</v>
      </c>
      <c r="S44" s="32">
        <v>0</v>
      </c>
      <c r="T44" s="31">
        <v>0</v>
      </c>
      <c r="U44" s="31">
        <v>0</v>
      </c>
      <c r="V44" s="31">
        <v>0</v>
      </c>
      <c r="W44" s="31">
        <v>0</v>
      </c>
      <c r="X44" s="31">
        <v>0</v>
      </c>
      <c r="Y44" s="31">
        <v>0</v>
      </c>
      <c r="Z44" s="31">
        <v>0</v>
      </c>
      <c r="AA44" s="31">
        <v>0</v>
      </c>
      <c r="AB44" s="32">
        <v>0</v>
      </c>
      <c r="AC44" s="31">
        <v>0</v>
      </c>
      <c r="AD44" s="31">
        <v>0</v>
      </c>
      <c r="AE44" s="32">
        <v>0</v>
      </c>
      <c r="AF44" s="31">
        <v>0</v>
      </c>
      <c r="AG44" s="31">
        <v>0</v>
      </c>
      <c r="AH44" s="31">
        <v>0</v>
      </c>
      <c r="AI44" s="33">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550</v>
      </c>
      <c r="BE44" s="31">
        <v>0</v>
      </c>
      <c r="BF44" s="31">
        <f>'[1]BS'!$C$294/1000000</f>
        <v>0</v>
      </c>
      <c r="BG44" s="31">
        <f>'[2]BS'!$C$294/1000000</f>
        <v>1000</v>
      </c>
      <c r="BH44" s="31">
        <f>'[3]BS'!$C$294/1000000</f>
        <v>2750</v>
      </c>
      <c r="BI44" s="31">
        <f>'[4]BS'!$C$294/1000000</f>
        <v>0</v>
      </c>
      <c r="BJ44" s="31">
        <f>'[5]BS'!$C$294/1000000</f>
        <v>0</v>
      </c>
      <c r="BK44" s="31">
        <f>'[6]BS'!$C$294/1000000</f>
        <v>0</v>
      </c>
      <c r="BL44" s="34">
        <f>'[7]BS'!$C$294/1000000</f>
        <v>0</v>
      </c>
      <c r="BM44" s="34">
        <f>'[8]BS'!$C$294/1000000</f>
        <v>0</v>
      </c>
      <c r="BN44" s="34">
        <f>'[9]BS'!$C$294/1000000</f>
        <v>0</v>
      </c>
      <c r="BO44" s="34">
        <f>'[10]BS'!$C$294/1000000</f>
        <v>0</v>
      </c>
      <c r="BP44" s="34">
        <f>'[11]BS'!$C$294/1000000</f>
        <v>0</v>
      </c>
      <c r="BQ44" s="34">
        <f>'[12]BS'!$C$294/1000000</f>
        <v>0</v>
      </c>
      <c r="BR44" s="34">
        <f>'[13]BS'!$C$294/1000000</f>
        <v>0</v>
      </c>
      <c r="BS44" s="34">
        <f>'[14]BS'!$C$294/1000000</f>
        <v>0</v>
      </c>
      <c r="BT44" s="34">
        <f>'[15]BS'!$C$294/1000000</f>
        <v>0</v>
      </c>
      <c r="BU44" s="34">
        <f>'[16]BS'!$C$294/1000000</f>
        <v>0</v>
      </c>
      <c r="BV44" s="34">
        <f>'[17]BS'!$C$294/1000000</f>
        <v>0</v>
      </c>
      <c r="BW44" s="34">
        <f>'[18]BS'!$C$294/1000000</f>
        <v>0</v>
      </c>
      <c r="BX44" s="34">
        <f>'[19]BS'!$C$294/1000000</f>
        <v>0</v>
      </c>
      <c r="BY44" s="34">
        <f>'[20]BS'!$C$294/1000000</f>
        <v>0</v>
      </c>
      <c r="BZ44" s="34">
        <f>'[21]BS'!$C$294/1000000</f>
        <v>1185</v>
      </c>
      <c r="CA44" s="34">
        <f>'[22]BS'!$C$294/1000000</f>
        <v>0</v>
      </c>
      <c r="CB44" s="34">
        <f>'[23]BS'!$C$294/1000000</f>
        <v>0</v>
      </c>
      <c r="CC44" s="34">
        <f>'[24]BS'!$C$294/1000000</f>
        <v>0</v>
      </c>
      <c r="CD44" s="34">
        <f>'[25]BS'!$C$294/1000000</f>
        <v>0</v>
      </c>
      <c r="CE44" s="34">
        <f>'[26]BS'!$C$294/1000000</f>
        <v>0</v>
      </c>
      <c r="CF44" s="34">
        <f>'[27]BS'!$C$294/1000000</f>
        <v>3000</v>
      </c>
      <c r="CG44" s="34">
        <f>'[28]BS'!$C$294/1000000</f>
        <v>1700</v>
      </c>
      <c r="CH44" s="34">
        <f>'[29]BS'!$C$294/1000000</f>
        <v>0</v>
      </c>
      <c r="CI44" s="34">
        <f>'[30]BS'!$C$294/1000000</f>
        <v>2000</v>
      </c>
      <c r="CJ44" s="34">
        <f>'[31]BS'!$C$294/1000000</f>
        <v>0</v>
      </c>
      <c r="CK44" s="30">
        <f>'[32]BS'!$C$294/1000000</f>
        <v>0</v>
      </c>
      <c r="CL44" s="31">
        <f>'[33]BS'!$C$294/1000000</f>
        <v>0</v>
      </c>
      <c r="CM44" s="31">
        <f>'[34]BS'!$C$294/1000000</f>
        <v>0</v>
      </c>
      <c r="CN44" s="31">
        <f>'[35]BS'!$C$294/1000000</f>
        <v>0</v>
      </c>
      <c r="CO44" s="31">
        <f>'[36]BS'!$C$294/1000000</f>
        <v>0</v>
      </c>
      <c r="CP44" s="31">
        <f>'[37]BS'!$C$294/1000000</f>
        <v>0</v>
      </c>
      <c r="CQ44" s="31">
        <f>'[38]BS'!$C$294/1000000</f>
        <v>0</v>
      </c>
      <c r="CR44" s="31">
        <f>'[39]BS'!$C$294/1000000</f>
        <v>0</v>
      </c>
      <c r="CS44" s="31">
        <f>'[40]BS'!$C$294/1000000</f>
        <v>0</v>
      </c>
      <c r="CT44" s="31">
        <f>'[41]BS'!$C$294/1000000</f>
        <v>0</v>
      </c>
      <c r="CU44" s="31">
        <f>'[42]BS'!$C$294/1000000</f>
        <v>0</v>
      </c>
      <c r="CV44" s="31">
        <f>'[43]BS'!$C$294/1000000</f>
        <v>0</v>
      </c>
      <c r="CW44" s="80">
        <f>'[44]BS'!$C$294/1000000</f>
        <v>0</v>
      </c>
      <c r="CX44" s="80">
        <f>'[45]BS'!$C$294/1000000</f>
        <v>0</v>
      </c>
      <c r="CY44" s="80">
        <f>'[46]BS'!$C$294/1000000</f>
        <v>0</v>
      </c>
      <c r="CZ44" s="80">
        <f>'[47]BS'!$C$294/1000000</f>
        <v>0</v>
      </c>
      <c r="DA44" s="80">
        <f>'[48]BS'!$C$294/1000000</f>
        <v>0</v>
      </c>
      <c r="DB44" s="80">
        <f>'[49]BS'!$C$294/1000000</f>
        <v>0</v>
      </c>
    </row>
    <row r="45" spans="1:106" ht="12.75">
      <c r="A45" s="66"/>
      <c r="B45" s="67"/>
      <c r="C45" s="24"/>
      <c r="D45" s="25"/>
      <c r="E45" s="25"/>
      <c r="F45" s="25"/>
      <c r="G45" s="25"/>
      <c r="H45" s="25"/>
      <c r="I45" s="25"/>
      <c r="J45" s="25"/>
      <c r="K45" s="25"/>
      <c r="L45" s="25"/>
      <c r="M45" s="25"/>
      <c r="N45" s="25"/>
      <c r="O45" s="25"/>
      <c r="P45" s="25"/>
      <c r="Q45" s="25"/>
      <c r="R45" s="25"/>
      <c r="S45" s="26"/>
      <c r="T45" s="25"/>
      <c r="U45" s="25"/>
      <c r="V45" s="25"/>
      <c r="W45" s="25"/>
      <c r="X45" s="25"/>
      <c r="Y45" s="25"/>
      <c r="Z45" s="25"/>
      <c r="AA45" s="25"/>
      <c r="AB45" s="26"/>
      <c r="AC45" s="25"/>
      <c r="AD45" s="25"/>
      <c r="AE45" s="26"/>
      <c r="AF45" s="25"/>
      <c r="AG45" s="25"/>
      <c r="AH45" s="25"/>
      <c r="AI45" s="27"/>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4"/>
      <c r="CL45" s="25"/>
      <c r="CM45" s="25"/>
      <c r="CN45" s="25"/>
      <c r="CO45" s="25"/>
      <c r="CP45" s="25"/>
      <c r="CQ45" s="25"/>
      <c r="CR45" s="25"/>
      <c r="CS45" s="25"/>
      <c r="CT45" s="25"/>
      <c r="CU45" s="25"/>
      <c r="CV45" s="25"/>
      <c r="CW45" s="79"/>
      <c r="CX45" s="79"/>
      <c r="CY45" s="79"/>
      <c r="CZ45" s="79"/>
      <c r="DA45" s="79"/>
      <c r="DB45" s="79"/>
    </row>
    <row r="46" spans="1:106" ht="12.75">
      <c r="A46" s="64" t="s">
        <v>45</v>
      </c>
      <c r="B46" s="65" t="s">
        <v>46</v>
      </c>
      <c r="C46" s="19">
        <v>0</v>
      </c>
      <c r="D46" s="20">
        <v>0</v>
      </c>
      <c r="E46" s="20">
        <v>179.477344</v>
      </c>
      <c r="F46" s="20">
        <v>770.5736954900858</v>
      </c>
      <c r="G46" s="20">
        <v>1610.2157470552231</v>
      </c>
      <c r="H46" s="20">
        <v>2268.5262422081387</v>
      </c>
      <c r="I46" s="20">
        <v>2577.0000106343678</v>
      </c>
      <c r="J46" s="20">
        <v>3164.0052670856658</v>
      </c>
      <c r="K46" s="20">
        <v>3340.265889819899</v>
      </c>
      <c r="L46" s="20">
        <v>3624.98448942758</v>
      </c>
      <c r="M46" s="20">
        <v>3628.5288094917028</v>
      </c>
      <c r="N46" s="20">
        <v>3537.17161855875</v>
      </c>
      <c r="O46" s="20">
        <v>3347.3130279525894</v>
      </c>
      <c r="P46" s="20">
        <v>3318.997701286572</v>
      </c>
      <c r="Q46" s="20">
        <v>3189.8044584090194</v>
      </c>
      <c r="R46" s="20">
        <v>3510.2130576170084</v>
      </c>
      <c r="S46" s="21">
        <v>3809.443192891182</v>
      </c>
      <c r="T46" s="20">
        <v>3856.388952229906</v>
      </c>
      <c r="U46" s="20">
        <v>3364.712687854733</v>
      </c>
      <c r="V46" s="20">
        <v>3467.669210591833</v>
      </c>
      <c r="W46" s="20">
        <v>3550.1483047952884</v>
      </c>
      <c r="X46" s="20">
        <v>3545.3794427081434</v>
      </c>
      <c r="Y46" s="20">
        <v>3482.5586753521884</v>
      </c>
      <c r="Z46" s="20">
        <v>3248.3305898908125</v>
      </c>
      <c r="AA46" s="20">
        <v>3268.269763851988</v>
      </c>
      <c r="AB46" s="21">
        <v>3090.19889060507</v>
      </c>
      <c r="AC46" s="20">
        <v>2872.291373804955</v>
      </c>
      <c r="AD46" s="20">
        <v>1874.1525529133735</v>
      </c>
      <c r="AE46" s="21">
        <v>1914.0367885712267</v>
      </c>
      <c r="AF46" s="20">
        <v>1313.202274313245</v>
      </c>
      <c r="AG46" s="20">
        <v>1195.1708812847676</v>
      </c>
      <c r="AH46" s="20">
        <v>1026.913084186057</v>
      </c>
      <c r="AI46" s="22">
        <v>1040.580237997934</v>
      </c>
      <c r="AJ46" s="20">
        <v>1381.5419174832523</v>
      </c>
      <c r="AK46" s="20">
        <v>1355.2035578171535</v>
      </c>
      <c r="AL46" s="20">
        <v>1495.5911079310963</v>
      </c>
      <c r="AM46" s="20">
        <v>1416.2985144045322</v>
      </c>
      <c r="AN46" s="20">
        <v>1316.2124150314792</v>
      </c>
      <c r="AO46" s="20">
        <v>1327.6150237082923</v>
      </c>
      <c r="AP46" s="20">
        <v>895.9898293738113</v>
      </c>
      <c r="AQ46" s="20">
        <v>358.58402040197115</v>
      </c>
      <c r="AR46" s="20">
        <v>262.08225180128306</v>
      </c>
      <c r="AS46" s="20">
        <v>249.80588776676612</v>
      </c>
      <c r="AT46" s="20">
        <v>252.67532496676682</v>
      </c>
      <c r="AU46" s="20">
        <v>84.92681465150324</v>
      </c>
      <c r="AV46" s="20">
        <v>448.16843452288043</v>
      </c>
      <c r="AW46" s="20">
        <v>860.307243076236</v>
      </c>
      <c r="AX46" s="20">
        <v>861.6960126472043</v>
      </c>
      <c r="AY46" s="20">
        <v>647.8634910256438</v>
      </c>
      <c r="AZ46" s="20">
        <v>608.6673257735678</v>
      </c>
      <c r="BA46" s="20">
        <v>623.0284311035296</v>
      </c>
      <c r="BB46" s="20">
        <v>627.0028452452794</v>
      </c>
      <c r="BC46" s="20">
        <v>266.52847461226247</v>
      </c>
      <c r="BD46" s="20">
        <v>257.162088980138</v>
      </c>
      <c r="BE46" s="20">
        <v>67.9308026788168</v>
      </c>
      <c r="BF46" s="20">
        <f>'[1]BS'!$C$327/1000000</f>
        <v>199.75619119656352</v>
      </c>
      <c r="BG46" s="20">
        <f>'[2]BS'!$C$327/1000000</f>
        <v>223.65360895073803</v>
      </c>
      <c r="BH46" s="20">
        <f>'[3]BS'!$C$327/1000000</f>
        <v>165.59838009142678</v>
      </c>
      <c r="BI46" s="20">
        <f>'[4]BS'!$C$327/1000000</f>
        <v>165.32044554900617</v>
      </c>
      <c r="BJ46" s="20">
        <f>'[5]BS'!$C$327/1000000</f>
        <v>166.8793124031623</v>
      </c>
      <c r="BK46" s="20">
        <f>'[6]BS'!$C$327/1000000</f>
        <v>167.55529418707442</v>
      </c>
      <c r="BL46" s="23">
        <f>'[7]BS'!$C$327/1000000</f>
        <v>140.1675826281743</v>
      </c>
      <c r="BM46" s="23">
        <f>'[8]BS'!$C$327/1000000</f>
        <v>142.097400230044</v>
      </c>
      <c r="BN46" s="23">
        <f>'[9]BS'!$C$327/1000000</f>
        <v>145.04344053523013</v>
      </c>
      <c r="BO46" s="23">
        <f>'[10]BS'!$C$327/1000000</f>
        <v>146.07079750919283</v>
      </c>
      <c r="BP46" s="23">
        <f>'[11]BS'!$C$327/1000000</f>
        <v>145.40318257495574</v>
      </c>
      <c r="BQ46" s="23">
        <f>'[12]BS'!$C$327/1000000</f>
        <v>145.80381809871724</v>
      </c>
      <c r="BR46" s="23">
        <f>'[13]BS'!$C$327/1000000</f>
        <v>0</v>
      </c>
      <c r="BS46" s="23">
        <f>'[14]BS'!$C$327/1000000</f>
        <v>0</v>
      </c>
      <c r="BT46" s="23">
        <f>'[15]BS'!$C$327/1000000</f>
        <v>0</v>
      </c>
      <c r="BU46" s="23">
        <f>'[16]BS'!$C$327/1000000</f>
        <v>0</v>
      </c>
      <c r="BV46" s="23">
        <f>'[17]BS'!$C$327/1000000</f>
        <v>0</v>
      </c>
      <c r="BW46" s="23">
        <f>'[18]BS'!$C$327/1000000</f>
        <v>0</v>
      </c>
      <c r="BX46" s="23">
        <f>'[19]BS'!$C$327/1000000</f>
        <v>0</v>
      </c>
      <c r="BY46" s="23">
        <f>'[20]BS'!$C$327/1000000</f>
        <v>0</v>
      </c>
      <c r="BZ46" s="23">
        <f>'[21]BS'!$C$327/1000000</f>
        <v>0</v>
      </c>
      <c r="CA46" s="23">
        <f>'[22]BS'!$C$327/1000000</f>
        <v>0</v>
      </c>
      <c r="CB46" s="23">
        <f>'[23]BS'!$C$327/1000000</f>
        <v>0</v>
      </c>
      <c r="CC46" s="23">
        <f>'[24]BS'!$C$327/1000000</f>
        <v>0</v>
      </c>
      <c r="CD46" s="23">
        <f>'[25]BS'!$C$327/1000000</f>
        <v>0</v>
      </c>
      <c r="CE46" s="23">
        <f>'[26]BS'!$C$327/1000000</f>
        <v>0</v>
      </c>
      <c r="CF46" s="23">
        <f>'[27]BS'!$C$327/1000000</f>
        <v>0</v>
      </c>
      <c r="CG46" s="23">
        <f>'[28]BS'!$C$327/1000000</f>
        <v>0</v>
      </c>
      <c r="CH46" s="23">
        <f>'[29]BS'!$C$327/1000000</f>
        <v>0</v>
      </c>
      <c r="CI46" s="23">
        <f>'[30]BS'!$C$327/1000000</f>
        <v>0</v>
      </c>
      <c r="CJ46" s="23">
        <f>'[31]BS'!$C$327/1000000</f>
        <v>0</v>
      </c>
      <c r="CK46" s="19">
        <f>'[32]BS'!$C$327/1000000</f>
        <v>911.247</v>
      </c>
      <c r="CL46" s="20">
        <f>'[33]BS'!$C$327/1000000</f>
        <v>2101.005643</v>
      </c>
      <c r="CM46" s="20">
        <f>'[34]BS'!$C$327/1000000</f>
        <v>2101.005643</v>
      </c>
      <c r="CN46" s="20">
        <f>'[35]BS'!$C$327/1000000</f>
        <v>2101.005643</v>
      </c>
      <c r="CO46" s="20">
        <f>'[36]BS'!$C$327/1000000</f>
        <v>1976.916893</v>
      </c>
      <c r="CP46" s="20">
        <f>'[37]BS'!$C$327/1000000</f>
        <v>2120.472009</v>
      </c>
      <c r="CQ46" s="20">
        <f>'[38]BS'!$C$327/1000000</f>
        <v>2219.748898</v>
      </c>
      <c r="CR46" s="20">
        <f>'[39]BS'!$C$327/1000000</f>
        <v>2556.092577</v>
      </c>
      <c r="CS46" s="20">
        <f>'[40]BS'!$C$327/1000000</f>
        <v>2666.593912</v>
      </c>
      <c r="CT46" s="20">
        <f>'[41]BS'!$C$327/1000000</f>
        <v>2878.590831</v>
      </c>
      <c r="CU46" s="20">
        <f>'[42]BS'!$C$327/1000000</f>
        <v>3092.964689</v>
      </c>
      <c r="CV46" s="20">
        <f>'[43]BS'!$C$327/1000000</f>
        <v>3503.733263</v>
      </c>
      <c r="CW46" s="78">
        <f>'[44]BS'!$C$327/1000000</f>
        <v>3428.57394</v>
      </c>
      <c r="CX46" s="78">
        <f>'[45]BS'!$C$327/1000000</f>
        <v>3180.019296</v>
      </c>
      <c r="CY46" s="78">
        <f>'[46]BS'!$C$327/1000000</f>
        <v>3230.120834</v>
      </c>
      <c r="CZ46" s="78">
        <f>'[47]BS'!$C$327/1000000</f>
        <v>3156.995147</v>
      </c>
      <c r="DA46" s="78">
        <f>'[48]BS'!$C$327/1000000</f>
        <v>3056.51838</v>
      </c>
      <c r="DB46" s="78">
        <f>'[49]BS'!$C$327/1000000</f>
        <v>3095.3051985</v>
      </c>
    </row>
    <row r="47" spans="1:106" ht="12.75">
      <c r="A47" s="66"/>
      <c r="B47" s="67"/>
      <c r="C47" s="24"/>
      <c r="D47" s="25"/>
      <c r="E47" s="25"/>
      <c r="F47" s="25"/>
      <c r="G47" s="25"/>
      <c r="H47" s="25"/>
      <c r="I47" s="25"/>
      <c r="J47" s="25"/>
      <c r="K47" s="25"/>
      <c r="L47" s="25"/>
      <c r="M47" s="25"/>
      <c r="N47" s="25"/>
      <c r="O47" s="25"/>
      <c r="P47" s="25"/>
      <c r="Q47" s="25"/>
      <c r="R47" s="25"/>
      <c r="S47" s="26"/>
      <c r="T47" s="25"/>
      <c r="U47" s="25"/>
      <c r="V47" s="25"/>
      <c r="W47" s="25"/>
      <c r="X47" s="25"/>
      <c r="Y47" s="25"/>
      <c r="Z47" s="25"/>
      <c r="AA47" s="25"/>
      <c r="AB47" s="26"/>
      <c r="AC47" s="25"/>
      <c r="AD47" s="25"/>
      <c r="AE47" s="26"/>
      <c r="AF47" s="25"/>
      <c r="AG47" s="25"/>
      <c r="AH47" s="25"/>
      <c r="AI47" s="27"/>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4"/>
      <c r="CL47" s="25"/>
      <c r="CM47" s="25"/>
      <c r="CN47" s="25"/>
      <c r="CO47" s="25"/>
      <c r="CP47" s="25"/>
      <c r="CQ47" s="25"/>
      <c r="CR47" s="25"/>
      <c r="CS47" s="25"/>
      <c r="CT47" s="25"/>
      <c r="CU47" s="25"/>
      <c r="CV47" s="25"/>
      <c r="CW47" s="79"/>
      <c r="CX47" s="79"/>
      <c r="CY47" s="79"/>
      <c r="CZ47" s="79"/>
      <c r="DA47" s="79"/>
      <c r="DB47" s="79"/>
    </row>
    <row r="48" spans="1:106" ht="12.75">
      <c r="A48" s="64" t="s">
        <v>47</v>
      </c>
      <c r="B48" s="65" t="s">
        <v>48</v>
      </c>
      <c r="C48" s="19">
        <v>1.359152</v>
      </c>
      <c r="D48" s="20">
        <v>1.259</v>
      </c>
      <c r="E48" s="20">
        <v>619.347608</v>
      </c>
      <c r="F48" s="20">
        <v>2571.5987045258757</v>
      </c>
      <c r="G48" s="20">
        <v>4110.825486244777</v>
      </c>
      <c r="H48" s="20">
        <v>5599.128827791861</v>
      </c>
      <c r="I48" s="20">
        <v>6201.166966365632</v>
      </c>
      <c r="J48" s="20">
        <v>7253.199374914334</v>
      </c>
      <c r="K48" s="20">
        <v>7546.926630180103</v>
      </c>
      <c r="L48" s="20">
        <v>7801.336041572419</v>
      </c>
      <c r="M48" s="20">
        <v>8785.644710024628</v>
      </c>
      <c r="N48" s="20">
        <v>8700.29405244125</v>
      </c>
      <c r="O48" s="20">
        <v>8872.29009104741</v>
      </c>
      <c r="P48" s="20">
        <v>8785.278927713429</v>
      </c>
      <c r="Q48" s="20">
        <v>8524.976338590981</v>
      </c>
      <c r="R48" s="20">
        <v>8908.877196382991</v>
      </c>
      <c r="S48" s="21">
        <v>8309.503486108819</v>
      </c>
      <c r="T48" s="20">
        <v>7264.034882770093</v>
      </c>
      <c r="U48" s="20">
        <v>7022.730579145267</v>
      </c>
      <c r="V48" s="20">
        <v>7180.104201408168</v>
      </c>
      <c r="W48" s="20">
        <v>6766.401093204712</v>
      </c>
      <c r="X48" s="20">
        <v>6630.507241291857</v>
      </c>
      <c r="Y48" s="20">
        <v>6336.738945647811</v>
      </c>
      <c r="Z48" s="20">
        <v>6327.061285109187</v>
      </c>
      <c r="AA48" s="20">
        <v>6011.446859148013</v>
      </c>
      <c r="AB48" s="21">
        <v>5885.974660394929</v>
      </c>
      <c r="AC48" s="20">
        <v>5565.114845195045</v>
      </c>
      <c r="AD48" s="20">
        <v>4738.425548086626</v>
      </c>
      <c r="AE48" s="21">
        <v>4698.104091428774</v>
      </c>
      <c r="AF48" s="20">
        <v>3918.6287176867545</v>
      </c>
      <c r="AG48" s="20">
        <v>3532.2797917152325</v>
      </c>
      <c r="AH48" s="20">
        <v>2523.7274248139424</v>
      </c>
      <c r="AI48" s="22">
        <v>2645.522494002066</v>
      </c>
      <c r="AJ48" s="20">
        <v>2807.285845516748</v>
      </c>
      <c r="AK48" s="20">
        <v>2940.559241182846</v>
      </c>
      <c r="AL48" s="20">
        <v>3287.1234930689034</v>
      </c>
      <c r="AM48" s="20">
        <v>2769.032826595468</v>
      </c>
      <c r="AN48" s="20">
        <v>3435.586214968521</v>
      </c>
      <c r="AO48" s="20">
        <v>3390.7624632917077</v>
      </c>
      <c r="AP48" s="20">
        <v>2845.3367036261884</v>
      </c>
      <c r="AQ48" s="20">
        <v>1378.234220598029</v>
      </c>
      <c r="AR48" s="20">
        <v>953.581682198717</v>
      </c>
      <c r="AS48" s="20">
        <v>800.9266102332339</v>
      </c>
      <c r="AT48" s="20">
        <v>729.1594510332332</v>
      </c>
      <c r="AU48" s="20">
        <v>647.6891453484967</v>
      </c>
      <c r="AV48" s="20">
        <v>2409.3940214771196</v>
      </c>
      <c r="AW48" s="20">
        <v>5815.227786923764</v>
      </c>
      <c r="AX48" s="20">
        <v>5791.939270352796</v>
      </c>
      <c r="AY48" s="20">
        <v>5267.039888974356</v>
      </c>
      <c r="AZ48" s="20">
        <v>5585.391918226432</v>
      </c>
      <c r="BA48" s="20">
        <v>6175.140389896469</v>
      </c>
      <c r="BB48" s="20">
        <v>5374.5920687547205</v>
      </c>
      <c r="BC48" s="20">
        <v>3326.3732133877375</v>
      </c>
      <c r="BD48" s="20">
        <v>4255.697783019862</v>
      </c>
      <c r="BE48" s="20">
        <v>4171.528306321183</v>
      </c>
      <c r="BF48" s="20">
        <f>'[1]BS'!$C$343/1000000</f>
        <v>5141.222531803436</v>
      </c>
      <c r="BG48" s="20">
        <f>'[2]BS'!$C$343/1000000</f>
        <v>5137.790180049262</v>
      </c>
      <c r="BH48" s="20">
        <f>'[3]BS'!$C$343/1000000</f>
        <v>7200.367738908573</v>
      </c>
      <c r="BI48" s="20">
        <f>'[4]BS'!$C$343/1000000</f>
        <v>12569.825782450995</v>
      </c>
      <c r="BJ48" s="20">
        <f>'[5]BS'!$C$343/1000000</f>
        <v>10592.297219596838</v>
      </c>
      <c r="BK48" s="20">
        <f>'[6]BS'!$C$343/1000000</f>
        <v>6188.5146938129255</v>
      </c>
      <c r="BL48" s="23">
        <f>'[7]BS'!$C$343/1000000</f>
        <v>6939.194865371826</v>
      </c>
      <c r="BM48" s="23">
        <f>'[8]BS'!$C$343/1000000</f>
        <v>4804.1953107699555</v>
      </c>
      <c r="BN48" s="23">
        <f>'[9]BS'!$C$343/1000000</f>
        <v>2985.82069446477</v>
      </c>
      <c r="BO48" s="23">
        <f>'[10]BS'!$C$343/1000000</f>
        <v>3013.1614604908073</v>
      </c>
      <c r="BP48" s="23">
        <f>'[11]BS'!$C$343/1000000</f>
        <v>2678.0095474250447</v>
      </c>
      <c r="BQ48" s="23">
        <f>'[12]BS'!$C$343/1000000</f>
        <v>2697.6745999328778</v>
      </c>
      <c r="BR48" s="23">
        <f>'[13]BS'!$C$343/1000000</f>
        <v>389.228463</v>
      </c>
      <c r="BS48" s="23">
        <f>'[14]BS'!$C$343/1000000</f>
        <v>287.087693</v>
      </c>
      <c r="BT48" s="23">
        <f>'[15]BS'!$C$343/1000000</f>
        <v>0.976979</v>
      </c>
      <c r="BU48" s="23">
        <f>'[16]BS'!$C$343/1000000</f>
        <v>0.976979</v>
      </c>
      <c r="BV48" s="23">
        <f>'[17]BS'!$C$343/1000000</f>
        <v>0.976979</v>
      </c>
      <c r="BW48" s="23">
        <f>'[18]BS'!$C$343/1000000</f>
        <v>0.976979</v>
      </c>
      <c r="BX48" s="23">
        <f>'[19]BS'!$C$343/1000000</f>
        <v>0.976979</v>
      </c>
      <c r="BY48" s="23">
        <f>'[20]BS'!$C$343/1000000</f>
        <v>0.976979</v>
      </c>
      <c r="BZ48" s="23">
        <f>'[21]BS'!$C$343/1000000</f>
        <v>0.976979</v>
      </c>
      <c r="CA48" s="23">
        <f>'[22]BS'!$C$343/1000000</f>
        <v>0.976979</v>
      </c>
      <c r="CB48" s="23">
        <f>'[23]BS'!$C$343/1000000</f>
        <v>0.976979</v>
      </c>
      <c r="CC48" s="23">
        <f>'[24]BS'!$C$343/1000000</f>
        <v>0.976979</v>
      </c>
      <c r="CD48" s="23">
        <f>'[25]BS'!$C$343/1000000</f>
        <v>0.976979</v>
      </c>
      <c r="CE48" s="23">
        <f>'[26]BS'!$C$343/1000000</f>
        <v>0.976979</v>
      </c>
      <c r="CF48" s="23">
        <f>'[27]BS'!$C$343/1000000</f>
        <v>0.976979</v>
      </c>
      <c r="CG48" s="23">
        <f>'[28]BS'!$C$343/1000000</f>
        <v>0.976979</v>
      </c>
      <c r="CH48" s="23">
        <f>'[29]BS'!$C$343/1000000</f>
        <v>700.304979</v>
      </c>
      <c r="CI48" s="23">
        <f>'[30]BS'!$C$343/1000000</f>
        <v>0.976979</v>
      </c>
      <c r="CJ48" s="23">
        <f>'[31]BS'!$C$343/1000000</f>
        <v>0.976979</v>
      </c>
      <c r="CK48" s="19">
        <f>'[32]BS'!$C$343/1000000</f>
        <v>1342.013529</v>
      </c>
      <c r="CL48" s="20">
        <f>'[33]BS'!$C$343/1000000</f>
        <v>5128.532713</v>
      </c>
      <c r="CM48" s="20">
        <f>'[34]BS'!$C$343/1000000</f>
        <v>5128.532713</v>
      </c>
      <c r="CN48" s="20">
        <f>'[35]BS'!$C$343/1000000</f>
        <v>5128.532713</v>
      </c>
      <c r="CO48" s="20">
        <f>'[36]BS'!$C$343/1000000</f>
        <v>3601.589826</v>
      </c>
      <c r="CP48" s="20">
        <f>'[37]BS'!$C$343/1000000</f>
        <v>4301.256148</v>
      </c>
      <c r="CQ48" s="20">
        <f>'[38]BS'!$C$343/1000000</f>
        <v>5521.529313</v>
      </c>
      <c r="CR48" s="20">
        <f>'[39]BS'!$C$343/1000000</f>
        <v>5115.832231</v>
      </c>
      <c r="CS48" s="20">
        <f>'[40]BS'!$C$343/1000000</f>
        <v>5270.236629</v>
      </c>
      <c r="CT48" s="20">
        <f>'[41]BS'!$C$343/1000000</f>
        <v>6129.553867</v>
      </c>
      <c r="CU48" s="20">
        <f>'[42]BS'!$C$343/1000000</f>
        <v>7368.864072</v>
      </c>
      <c r="CV48" s="20">
        <f>'[43]BS'!$C$343/1000000</f>
        <v>7978.544939</v>
      </c>
      <c r="CW48" s="78">
        <f>'[44]BS'!$C$343/1000000</f>
        <v>7701.238168</v>
      </c>
      <c r="CX48" s="78">
        <f>'[45]BS'!$C$343/1000000</f>
        <v>6801.803195</v>
      </c>
      <c r="CY48" s="78">
        <f>'[46]BS'!$C$343/1000000</f>
        <v>6824.143752</v>
      </c>
      <c r="CZ48" s="78">
        <f>'[47]BS'!$C$343/1000000</f>
        <v>6906.497077720347</v>
      </c>
      <c r="DA48" s="78">
        <f>'[48]BS'!$C$343/1000000</f>
        <v>5539.183336</v>
      </c>
      <c r="DB48" s="78">
        <f>'[49]BS'!$C$343/1000000</f>
        <v>5989.89984949</v>
      </c>
    </row>
    <row r="49" spans="1:106" ht="12.75">
      <c r="A49" s="66"/>
      <c r="B49" s="67"/>
      <c r="C49" s="24"/>
      <c r="D49" s="25"/>
      <c r="E49" s="25"/>
      <c r="F49" s="25"/>
      <c r="G49" s="25"/>
      <c r="H49" s="25"/>
      <c r="I49" s="25"/>
      <c r="J49" s="25"/>
      <c r="K49" s="25"/>
      <c r="L49" s="25"/>
      <c r="M49" s="25"/>
      <c r="N49" s="25"/>
      <c r="O49" s="25"/>
      <c r="P49" s="25"/>
      <c r="Q49" s="25"/>
      <c r="R49" s="25"/>
      <c r="S49" s="26"/>
      <c r="T49" s="25"/>
      <c r="U49" s="25"/>
      <c r="V49" s="25"/>
      <c r="W49" s="25"/>
      <c r="X49" s="25"/>
      <c r="Y49" s="25"/>
      <c r="Z49" s="25"/>
      <c r="AA49" s="25"/>
      <c r="AB49" s="26"/>
      <c r="AC49" s="25"/>
      <c r="AD49" s="25"/>
      <c r="AE49" s="26"/>
      <c r="AF49" s="25"/>
      <c r="AG49" s="25"/>
      <c r="AH49" s="25"/>
      <c r="AI49" s="27"/>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4"/>
      <c r="CL49" s="25"/>
      <c r="CM49" s="25"/>
      <c r="CN49" s="25"/>
      <c r="CO49" s="25"/>
      <c r="CP49" s="25"/>
      <c r="CQ49" s="25"/>
      <c r="CR49" s="25"/>
      <c r="CS49" s="25"/>
      <c r="CT49" s="25"/>
      <c r="CU49" s="25"/>
      <c r="CV49" s="25"/>
      <c r="CW49" s="79"/>
      <c r="CX49" s="79"/>
      <c r="CY49" s="79"/>
      <c r="CZ49" s="79"/>
      <c r="DA49" s="79"/>
      <c r="DB49" s="79"/>
    </row>
    <row r="50" spans="1:106" ht="12.75">
      <c r="A50" s="64" t="s">
        <v>49</v>
      </c>
      <c r="B50" s="65" t="s">
        <v>18</v>
      </c>
      <c r="C50" s="19">
        <v>107.64204068000001</v>
      </c>
      <c r="D50" s="20">
        <v>107.22869868000001</v>
      </c>
      <c r="E50" s="20">
        <v>106.7586017</v>
      </c>
      <c r="F50" s="20">
        <v>106.7586016</v>
      </c>
      <c r="G50" s="20">
        <v>106.7586017</v>
      </c>
      <c r="H50" s="20">
        <v>106.7586017</v>
      </c>
      <c r="I50" s="20">
        <v>98.32176897</v>
      </c>
      <c r="J50" s="20">
        <v>98.32176906999999</v>
      </c>
      <c r="K50" s="20">
        <v>98.32176906999999</v>
      </c>
      <c r="L50" s="20">
        <v>98.32176906999999</v>
      </c>
      <c r="M50" s="20">
        <v>873.88174507</v>
      </c>
      <c r="N50" s="20">
        <v>1247.80048407</v>
      </c>
      <c r="O50" s="20">
        <v>432.16385661000004</v>
      </c>
      <c r="P50" s="20">
        <v>864.11451861</v>
      </c>
      <c r="Q50" s="20">
        <v>481.81138761</v>
      </c>
      <c r="R50" s="20">
        <v>89.43936561</v>
      </c>
      <c r="S50" s="21">
        <v>89.43936561</v>
      </c>
      <c r="T50" s="20">
        <v>89.43936561</v>
      </c>
      <c r="U50" s="20">
        <v>81.20660404</v>
      </c>
      <c r="V50" s="20">
        <v>81.20660404</v>
      </c>
      <c r="W50" s="20">
        <v>81.20660404</v>
      </c>
      <c r="X50" s="20">
        <v>81.20660404</v>
      </c>
      <c r="Y50" s="20">
        <v>81.20660404</v>
      </c>
      <c r="Z50" s="20">
        <v>81.20660404</v>
      </c>
      <c r="AA50" s="20">
        <v>71.46383239000001</v>
      </c>
      <c r="AB50" s="21">
        <v>71.46383239000001</v>
      </c>
      <c r="AC50" s="20">
        <v>71.46383239000001</v>
      </c>
      <c r="AD50" s="20">
        <v>71.46383239000001</v>
      </c>
      <c r="AE50" s="21">
        <v>71.46383239000001</v>
      </c>
      <c r="AF50" s="20">
        <v>71.46383239000001</v>
      </c>
      <c r="AG50" s="20">
        <v>68.89752372</v>
      </c>
      <c r="AH50" s="20">
        <v>68.89752372</v>
      </c>
      <c r="AI50" s="22">
        <v>68.89752372</v>
      </c>
      <c r="AJ50" s="20">
        <v>68.89752372</v>
      </c>
      <c r="AK50" s="20">
        <v>68.89752372</v>
      </c>
      <c r="AL50" s="20">
        <v>68.89752372</v>
      </c>
      <c r="AM50" s="20">
        <v>64.88411054</v>
      </c>
      <c r="AN50" s="20">
        <v>64.88411054</v>
      </c>
      <c r="AO50" s="20">
        <v>64.88411054</v>
      </c>
      <c r="AP50" s="20">
        <v>64.88411054</v>
      </c>
      <c r="AQ50" s="20">
        <v>64.88411054</v>
      </c>
      <c r="AR50" s="20">
        <v>64.88411054</v>
      </c>
      <c r="AS50" s="20">
        <v>60.48638315</v>
      </c>
      <c r="AT50" s="20">
        <v>60.48638315</v>
      </c>
      <c r="AU50" s="20">
        <v>1505</v>
      </c>
      <c r="AV50" s="20">
        <v>60.48638315</v>
      </c>
      <c r="AW50" s="20">
        <v>60.48638315</v>
      </c>
      <c r="AX50" s="20">
        <v>60.48638315</v>
      </c>
      <c r="AY50" s="20">
        <v>56.001977939999996</v>
      </c>
      <c r="AZ50" s="20">
        <v>56.001977939999996</v>
      </c>
      <c r="BA50" s="20">
        <v>56.001977939999996</v>
      </c>
      <c r="BB50" s="20">
        <v>0</v>
      </c>
      <c r="BC50" s="20">
        <v>0</v>
      </c>
      <c r="BD50" s="20">
        <v>0</v>
      </c>
      <c r="BE50" s="20">
        <v>0</v>
      </c>
      <c r="BF50" s="20">
        <f>'[1]BS'!$C$373/1000000</f>
        <v>0</v>
      </c>
      <c r="BG50" s="20">
        <f>'[2]BS'!$C$373/1000000</f>
        <v>0</v>
      </c>
      <c r="BH50" s="20">
        <f>'[3]BS'!$C$373/1000000</f>
        <v>0</v>
      </c>
      <c r="BI50" s="20">
        <f>'[4]BS'!$C$373/1000000</f>
        <v>0</v>
      </c>
      <c r="BJ50" s="20">
        <f>'[5]BS'!$C$373/1000000</f>
        <v>0</v>
      </c>
      <c r="BK50" s="20">
        <f>'[6]BS'!$C$373/1000000</f>
        <v>0</v>
      </c>
      <c r="BL50" s="23">
        <f>'[7]BS'!$C$373/1000000</f>
        <v>0</v>
      </c>
      <c r="BM50" s="23">
        <f>'[8]BS'!$C$373/1000000</f>
        <v>0</v>
      </c>
      <c r="BN50" s="23">
        <f>'[9]BS'!$C$373/1000000</f>
        <v>0</v>
      </c>
      <c r="BO50" s="23">
        <f>'[10]BS'!$C$373/1000000</f>
        <v>0</v>
      </c>
      <c r="BP50" s="23">
        <f>'[11]BS'!$C$373/1000000</f>
        <v>0</v>
      </c>
      <c r="BQ50" s="23">
        <f>'[12]BS'!$C$373/1000000</f>
        <v>0</v>
      </c>
      <c r="BR50" s="23">
        <f>'[13]BS'!$C$373/1000000</f>
        <v>0</v>
      </c>
      <c r="BS50" s="23">
        <f>'[14]BS'!$C$373/1000000</f>
        <v>0</v>
      </c>
      <c r="BT50" s="23">
        <f>'[15]BS'!$C$373/1000000</f>
        <v>0</v>
      </c>
      <c r="BU50" s="23">
        <f>'[16]BS'!$C$373/1000000</f>
        <v>0</v>
      </c>
      <c r="BV50" s="23">
        <f>'[17]BS'!$C$373/1000000</f>
        <v>0</v>
      </c>
      <c r="BW50" s="23">
        <f>'[18]BS'!$C$373/1000000</f>
        <v>0</v>
      </c>
      <c r="BX50" s="23">
        <f>'[19]BS'!$C$373/1000000</f>
        <v>0</v>
      </c>
      <c r="BY50" s="23">
        <f>'[20]BS'!$C$373/1000000</f>
        <v>3715.69195856</v>
      </c>
      <c r="BZ50" s="23">
        <f>'[21]BS'!$C$373/1000000</f>
        <v>3999.36963757</v>
      </c>
      <c r="CA50" s="23">
        <f>'[22]BS'!$C$373/1000000</f>
        <v>3999.36963757</v>
      </c>
      <c r="CB50" s="23">
        <f>'[23]BS'!$C$373/1000000</f>
        <v>3999.36963757</v>
      </c>
      <c r="CC50" s="23">
        <f>'[24]BS'!$C$373/1000000</f>
        <v>3999.36963757</v>
      </c>
      <c r="CD50" s="23">
        <f>'[25]BS'!$C$373/1000000</f>
        <v>3999.36963757</v>
      </c>
      <c r="CE50" s="23">
        <f>'[26]BS'!$C$373/1000000</f>
        <v>3999.36963757</v>
      </c>
      <c r="CF50" s="23">
        <f>'[27]BS'!$C$373/1000000</f>
        <v>3999.36963757</v>
      </c>
      <c r="CG50" s="23">
        <f>'[28]BS'!$C$373/1000000</f>
        <v>3999.36963757</v>
      </c>
      <c r="CH50" s="23">
        <f>'[29]BS'!$C$373/1000000</f>
        <v>3999.36963757</v>
      </c>
      <c r="CI50" s="23">
        <f>'[30]BS'!$C$373/1000000</f>
        <v>3999.36963757</v>
      </c>
      <c r="CJ50" s="23">
        <f>'[31]BS'!$C$373/1000000</f>
        <v>3999.36963757</v>
      </c>
      <c r="CK50" s="19">
        <f>'[32]BS'!$C$373/1000000</f>
        <v>3999.36963757</v>
      </c>
      <c r="CL50" s="20">
        <f>'[33]BS'!$C$373/1000000</f>
        <v>3999.36963757</v>
      </c>
      <c r="CM50" s="20">
        <f>'[34]BS'!$C$373/1000000</f>
        <v>3999.36963757</v>
      </c>
      <c r="CN50" s="20">
        <f>'[35]BS'!$C$373/1000000</f>
        <v>3999.36963757</v>
      </c>
      <c r="CO50" s="20">
        <f>'[36]BS'!$C$373/1000000</f>
        <v>3999.36963757</v>
      </c>
      <c r="CP50" s="20">
        <f>'[37]BS'!$C$373/1000000</f>
        <v>3999.36963757</v>
      </c>
      <c r="CQ50" s="20">
        <f>'[38]BS'!$C$373/1000000</f>
        <v>3999.36963757</v>
      </c>
      <c r="CR50" s="20">
        <f>'[39]BS'!$C$373/1000000</f>
        <v>3999.36963757</v>
      </c>
      <c r="CS50" s="20">
        <f>'[40]BS'!$C$373/1000000</f>
        <v>3999.36963757</v>
      </c>
      <c r="CT50" s="20">
        <f>'[41]BS'!$C$373/1000000</f>
        <v>3999.36963757</v>
      </c>
      <c r="CU50" s="20">
        <f>'[42]BS'!$C$373/1000000</f>
        <v>3686.29145066</v>
      </c>
      <c r="CV50" s="20">
        <f>'[43]BS'!$C$373/1000000</f>
        <v>3605.94079181</v>
      </c>
      <c r="CW50" s="78">
        <f>'[44]BS'!$C$373/1000000</f>
        <v>3649.7770824</v>
      </c>
      <c r="CX50" s="78">
        <f>'[45]BS'!$C$373/1000000</f>
        <v>3687.9685623299997</v>
      </c>
      <c r="CY50" s="78">
        <f>'[46]BS'!$C$373/1000000</f>
        <v>3723.54382177</v>
      </c>
      <c r="CZ50" s="78">
        <f>'[47]BS'!$C$373/1000000</f>
        <v>3689.64720073</v>
      </c>
      <c r="DA50" s="78">
        <f>'[48]BS'!$C$373/1000000</f>
        <v>3638.31009874</v>
      </c>
      <c r="DB50" s="78">
        <f>'[49]BS'!$C$373/1000000</f>
        <v>3653.0666516399997</v>
      </c>
    </row>
    <row r="51" spans="1:106" ht="12.75">
      <c r="A51" s="66"/>
      <c r="B51" s="72"/>
      <c r="C51" s="24"/>
      <c r="D51" s="25"/>
      <c r="E51" s="25"/>
      <c r="F51" s="25"/>
      <c r="G51" s="25"/>
      <c r="H51" s="25"/>
      <c r="I51" s="25"/>
      <c r="J51" s="25"/>
      <c r="K51" s="25"/>
      <c r="L51" s="25"/>
      <c r="M51" s="25"/>
      <c r="N51" s="25"/>
      <c r="O51" s="25"/>
      <c r="P51" s="25"/>
      <c r="Q51" s="25"/>
      <c r="R51" s="25"/>
      <c r="S51" s="26"/>
      <c r="T51" s="25"/>
      <c r="U51" s="25"/>
      <c r="V51" s="25"/>
      <c r="W51" s="25"/>
      <c r="X51" s="25"/>
      <c r="Y51" s="25"/>
      <c r="Z51" s="25"/>
      <c r="AA51" s="25"/>
      <c r="AB51" s="26"/>
      <c r="AC51" s="25"/>
      <c r="AD51" s="25"/>
      <c r="AE51" s="26"/>
      <c r="AF51" s="25"/>
      <c r="AG51" s="25"/>
      <c r="AH51" s="25"/>
      <c r="AI51" s="27"/>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4"/>
      <c r="CL51" s="25"/>
      <c r="CM51" s="25"/>
      <c r="CN51" s="25"/>
      <c r="CO51" s="25"/>
      <c r="CP51" s="25"/>
      <c r="CQ51" s="25"/>
      <c r="CR51" s="25"/>
      <c r="CS51" s="25"/>
      <c r="CT51" s="25"/>
      <c r="CU51" s="25"/>
      <c r="CV51" s="25"/>
      <c r="CW51" s="79"/>
      <c r="CX51" s="79"/>
      <c r="CY51" s="79"/>
      <c r="CZ51" s="79"/>
      <c r="DA51" s="79"/>
      <c r="DB51" s="79"/>
    </row>
    <row r="52" spans="1:106" ht="12.75">
      <c r="A52" s="64" t="s">
        <v>50</v>
      </c>
      <c r="B52" s="65" t="s">
        <v>22</v>
      </c>
      <c r="C52" s="19">
        <v>0</v>
      </c>
      <c r="D52" s="20">
        <v>0</v>
      </c>
      <c r="E52" s="20">
        <v>0</v>
      </c>
      <c r="F52" s="20">
        <v>0</v>
      </c>
      <c r="G52" s="20">
        <v>0</v>
      </c>
      <c r="H52" s="20">
        <v>0</v>
      </c>
      <c r="I52" s="20">
        <v>0</v>
      </c>
      <c r="J52" s="20">
        <v>0</v>
      </c>
      <c r="K52" s="20">
        <v>0</v>
      </c>
      <c r="L52" s="20">
        <v>0</v>
      </c>
      <c r="M52" s="20">
        <v>0</v>
      </c>
      <c r="N52" s="20">
        <v>0</v>
      </c>
      <c r="O52" s="20">
        <v>0</v>
      </c>
      <c r="P52" s="20">
        <v>0</v>
      </c>
      <c r="Q52" s="20">
        <v>0</v>
      </c>
      <c r="R52" s="20">
        <v>0</v>
      </c>
      <c r="S52" s="21">
        <v>0</v>
      </c>
      <c r="T52" s="20">
        <v>0</v>
      </c>
      <c r="U52" s="20">
        <v>0</v>
      </c>
      <c r="V52" s="20">
        <v>0</v>
      </c>
      <c r="W52" s="20">
        <v>0</v>
      </c>
      <c r="X52" s="20">
        <v>0</v>
      </c>
      <c r="Y52" s="20">
        <v>0</v>
      </c>
      <c r="Z52" s="20">
        <v>0</v>
      </c>
      <c r="AA52" s="20">
        <v>0</v>
      </c>
      <c r="AB52" s="21">
        <v>0</v>
      </c>
      <c r="AC52" s="20">
        <v>0</v>
      </c>
      <c r="AD52" s="20">
        <v>0</v>
      </c>
      <c r="AE52" s="21">
        <v>0</v>
      </c>
      <c r="AF52" s="20">
        <v>0</v>
      </c>
      <c r="AG52" s="20">
        <v>0</v>
      </c>
      <c r="AH52" s="20">
        <v>0</v>
      </c>
      <c r="AI52" s="22">
        <v>0</v>
      </c>
      <c r="AJ52" s="20">
        <v>0</v>
      </c>
      <c r="AK52" s="20">
        <v>0</v>
      </c>
      <c r="AL52" s="20">
        <v>0</v>
      </c>
      <c r="AM52" s="20">
        <v>0</v>
      </c>
      <c r="AN52" s="20">
        <v>0</v>
      </c>
      <c r="AO52" s="20">
        <v>0</v>
      </c>
      <c r="AP52" s="20">
        <v>0</v>
      </c>
      <c r="AQ52" s="20">
        <v>0</v>
      </c>
      <c r="AR52" s="20">
        <v>0</v>
      </c>
      <c r="AS52" s="20">
        <v>0</v>
      </c>
      <c r="AT52" s="20">
        <v>0</v>
      </c>
      <c r="AU52" s="20">
        <v>0</v>
      </c>
      <c r="AV52" s="20">
        <v>0</v>
      </c>
      <c r="AW52" s="20">
        <v>0</v>
      </c>
      <c r="AX52" s="20">
        <v>0</v>
      </c>
      <c r="AY52" s="20">
        <v>0</v>
      </c>
      <c r="AZ52" s="20">
        <v>0</v>
      </c>
      <c r="BA52" s="20">
        <v>0</v>
      </c>
      <c r="BB52" s="20">
        <v>0</v>
      </c>
      <c r="BC52" s="20">
        <v>0</v>
      </c>
      <c r="BD52" s="20">
        <v>0</v>
      </c>
      <c r="BE52" s="20">
        <v>0</v>
      </c>
      <c r="BF52" s="20">
        <f>'[1]BS'!$C$390/1000000</f>
        <v>0</v>
      </c>
      <c r="BG52" s="20">
        <f>'[2]BS'!$C$390/1000000</f>
        <v>0</v>
      </c>
      <c r="BH52" s="20">
        <f>'[3]BS'!$C$390/1000000</f>
        <v>0</v>
      </c>
      <c r="BI52" s="20">
        <f>'[4]BS'!$C$390/1000000</f>
        <v>0</v>
      </c>
      <c r="BJ52" s="20">
        <f>'[5]BS'!$C$390/1000000</f>
        <v>0</v>
      </c>
      <c r="BK52" s="20">
        <f>'[6]BS'!$C$390/1000000</f>
        <v>0</v>
      </c>
      <c r="BL52" s="23">
        <f>'[7]BS'!$C$390/1000000</f>
        <v>0</v>
      </c>
      <c r="BM52" s="23">
        <f>'[8]BS'!$C$390/1000000</f>
        <v>0</v>
      </c>
      <c r="BN52" s="23">
        <f>'[9]BS'!$C$390/1000000</f>
        <v>0</v>
      </c>
      <c r="BO52" s="23">
        <f>'[10]BS'!$C$390/1000000</f>
        <v>0</v>
      </c>
      <c r="BP52" s="23">
        <f>'[11]BS'!$C$390/1000000</f>
        <v>0</v>
      </c>
      <c r="BQ52" s="23">
        <f>'[12]BS'!$C$390/1000000</f>
        <v>0</v>
      </c>
      <c r="BR52" s="23">
        <f>'[13]BS'!$C$390/1000000</f>
        <v>0</v>
      </c>
      <c r="BS52" s="23">
        <f>'[14]BS'!$C$390/1000000</f>
        <v>0</v>
      </c>
      <c r="BT52" s="23">
        <f>'[15]BS'!$C$390/1000000</f>
        <v>0</v>
      </c>
      <c r="BU52" s="23">
        <f>'[16]BS'!$C$390/1000000</f>
        <v>0</v>
      </c>
      <c r="BV52" s="23">
        <f>'[17]BS'!$C$390/1000000</f>
        <v>0</v>
      </c>
      <c r="BW52" s="23">
        <f>'[18]BS'!$C$390/1000000</f>
        <v>0</v>
      </c>
      <c r="BX52" s="23">
        <f>'[19]BS'!$C$390/1000000</f>
        <v>0</v>
      </c>
      <c r="BY52" s="23">
        <f>'[20]BS'!$C$390/1000000</f>
        <v>0</v>
      </c>
      <c r="BZ52" s="23">
        <f>'[21]BS'!$C$390/1000000</f>
        <v>0</v>
      </c>
      <c r="CA52" s="23">
        <f>'[22]BS'!$C$390/1000000</f>
        <v>0</v>
      </c>
      <c r="CB52" s="23">
        <f>'[23]BS'!$C$390/1000000</f>
        <v>0</v>
      </c>
      <c r="CC52" s="23">
        <f>'[24]BS'!$C$390/1000000</f>
        <v>0</v>
      </c>
      <c r="CD52" s="23">
        <f>'[25]BS'!$C$390/1000000</f>
        <v>0</v>
      </c>
      <c r="CE52" s="23">
        <f>'[26]BS'!$C$390/1000000</f>
        <v>0</v>
      </c>
      <c r="CF52" s="23">
        <f>'[27]BS'!$C$390/1000000</f>
        <v>0</v>
      </c>
      <c r="CG52" s="23">
        <f>'[28]BS'!$C$390/1000000</f>
        <v>0</v>
      </c>
      <c r="CH52" s="23">
        <f>'[29]BS'!$C$390/1000000</f>
        <v>0</v>
      </c>
      <c r="CI52" s="23">
        <f>'[30]BS'!$C$390/1000000</f>
        <v>0</v>
      </c>
      <c r="CJ52" s="23">
        <f>'[31]BS'!$C$390/1000000</f>
        <v>0</v>
      </c>
      <c r="CK52" s="19">
        <f>'[32]BS'!$C$390/1000000</f>
        <v>0</v>
      </c>
      <c r="CL52" s="20">
        <f>'[33]BS'!$C$390/1000000</f>
        <v>0</v>
      </c>
      <c r="CM52" s="20">
        <f>'[34]BS'!$C$390/1000000</f>
        <v>0</v>
      </c>
      <c r="CN52" s="20">
        <f>'[35]BS'!$C$390/1000000</f>
        <v>0</v>
      </c>
      <c r="CO52" s="20">
        <f>'[36]BS'!$C$390/1000000</f>
        <v>0</v>
      </c>
      <c r="CP52" s="20">
        <f>'[37]BS'!$C$390/1000000</f>
        <v>0</v>
      </c>
      <c r="CQ52" s="20">
        <f>'[38]BS'!$C$390/1000000</f>
        <v>0</v>
      </c>
      <c r="CR52" s="20">
        <f>'[39]BS'!$C$390/1000000</f>
        <v>0</v>
      </c>
      <c r="CS52" s="20">
        <f>'[40]BS'!$C$390/1000000</f>
        <v>0</v>
      </c>
      <c r="CT52" s="20">
        <f>'[41]BS'!$C$390/1000000</f>
        <v>0</v>
      </c>
      <c r="CU52" s="20">
        <f>'[42]BS'!$C$390/1000000</f>
        <v>0</v>
      </c>
      <c r="CV52" s="20">
        <f>'[43]BS'!$C$390/1000000</f>
        <v>0</v>
      </c>
      <c r="CW52" s="78">
        <f>'[44]BS'!$C$390/1000000</f>
        <v>0</v>
      </c>
      <c r="CX52" s="78">
        <f>'[45]BS'!$C$390/1000000</f>
        <v>0</v>
      </c>
      <c r="CY52" s="78">
        <f>'[46]BS'!$C$390/1000000</f>
        <v>0</v>
      </c>
      <c r="CZ52" s="78">
        <f>'[47]BS'!$C$390/1000000</f>
        <v>0</v>
      </c>
      <c r="DA52" s="78">
        <f>'[48]BS'!$C$390/1000000</f>
        <v>0</v>
      </c>
      <c r="DB52" s="78">
        <f>'[49]BS'!$C$390/1000000</f>
        <v>0</v>
      </c>
    </row>
    <row r="53" spans="1:106" ht="12.75">
      <c r="A53" s="66"/>
      <c r="B53" s="67"/>
      <c r="C53" s="24"/>
      <c r="D53" s="25"/>
      <c r="E53" s="25"/>
      <c r="F53" s="25"/>
      <c r="G53" s="25"/>
      <c r="H53" s="25"/>
      <c r="I53" s="25"/>
      <c r="J53" s="25"/>
      <c r="K53" s="25"/>
      <c r="L53" s="25"/>
      <c r="M53" s="25"/>
      <c r="N53" s="25"/>
      <c r="O53" s="25"/>
      <c r="P53" s="25"/>
      <c r="Q53" s="25"/>
      <c r="R53" s="25"/>
      <c r="S53" s="26"/>
      <c r="T53" s="25"/>
      <c r="U53" s="25"/>
      <c r="V53" s="25"/>
      <c r="W53" s="25"/>
      <c r="X53" s="25"/>
      <c r="Y53" s="25"/>
      <c r="Z53" s="25"/>
      <c r="AA53" s="25"/>
      <c r="AB53" s="26"/>
      <c r="AC53" s="25"/>
      <c r="AD53" s="25"/>
      <c r="AE53" s="26"/>
      <c r="AF53" s="25"/>
      <c r="AG53" s="25"/>
      <c r="AH53" s="25"/>
      <c r="AI53" s="27"/>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4"/>
      <c r="CL53" s="25"/>
      <c r="CM53" s="25"/>
      <c r="CN53" s="25"/>
      <c r="CO53" s="25"/>
      <c r="CP53" s="25"/>
      <c r="CQ53" s="25"/>
      <c r="CR53" s="25"/>
      <c r="CS53" s="25"/>
      <c r="CT53" s="25"/>
      <c r="CU53" s="25"/>
      <c r="CV53" s="25"/>
      <c r="CW53" s="79"/>
      <c r="CX53" s="79"/>
      <c r="CY53" s="79"/>
      <c r="CZ53" s="79"/>
      <c r="DA53" s="79"/>
      <c r="DB53" s="79"/>
    </row>
    <row r="54" spans="1:106" ht="12.75">
      <c r="A54" s="64" t="s">
        <v>51</v>
      </c>
      <c r="B54" s="65" t="s">
        <v>24</v>
      </c>
      <c r="C54" s="19">
        <v>0</v>
      </c>
      <c r="D54" s="20">
        <v>0</v>
      </c>
      <c r="E54" s="20">
        <v>0</v>
      </c>
      <c r="F54" s="20">
        <v>0</v>
      </c>
      <c r="G54" s="20">
        <v>0</v>
      </c>
      <c r="H54" s="20">
        <v>0</v>
      </c>
      <c r="I54" s="20">
        <v>0</v>
      </c>
      <c r="J54" s="20">
        <v>0</v>
      </c>
      <c r="K54" s="20">
        <v>0</v>
      </c>
      <c r="L54" s="20">
        <v>0</v>
      </c>
      <c r="M54" s="20">
        <v>538.419</v>
      </c>
      <c r="N54" s="20">
        <v>354.16625</v>
      </c>
      <c r="O54" s="20">
        <v>696.843883</v>
      </c>
      <c r="P54" s="20">
        <v>697.17167</v>
      </c>
      <c r="Q54" s="20">
        <v>355.09375</v>
      </c>
      <c r="R54" s="20">
        <v>0</v>
      </c>
      <c r="S54" s="21">
        <v>0</v>
      </c>
      <c r="T54" s="20">
        <v>0</v>
      </c>
      <c r="U54" s="20">
        <v>0</v>
      </c>
      <c r="V54" s="20">
        <v>0</v>
      </c>
      <c r="W54" s="20">
        <v>0</v>
      </c>
      <c r="X54" s="20">
        <v>0</v>
      </c>
      <c r="Y54" s="20">
        <v>0</v>
      </c>
      <c r="Z54" s="20">
        <v>0</v>
      </c>
      <c r="AA54" s="20">
        <v>0</v>
      </c>
      <c r="AB54" s="21">
        <v>0</v>
      </c>
      <c r="AC54" s="20">
        <v>0</v>
      </c>
      <c r="AD54" s="20">
        <v>0</v>
      </c>
      <c r="AE54" s="21">
        <v>0</v>
      </c>
      <c r="AF54" s="20">
        <v>0</v>
      </c>
      <c r="AG54" s="20">
        <v>0</v>
      </c>
      <c r="AH54" s="20">
        <v>0</v>
      </c>
      <c r="AI54" s="22">
        <v>0</v>
      </c>
      <c r="AJ54" s="20">
        <v>0</v>
      </c>
      <c r="AK54" s="20">
        <v>0</v>
      </c>
      <c r="AL54" s="20">
        <v>0</v>
      </c>
      <c r="AM54" s="20">
        <v>0</v>
      </c>
      <c r="AN54" s="20">
        <v>0</v>
      </c>
      <c r="AO54" s="20">
        <v>0</v>
      </c>
      <c r="AP54" s="20">
        <v>0</v>
      </c>
      <c r="AQ54" s="20">
        <v>0</v>
      </c>
      <c r="AR54" s="20">
        <v>0</v>
      </c>
      <c r="AS54" s="20">
        <v>0</v>
      </c>
      <c r="AT54" s="20">
        <v>0</v>
      </c>
      <c r="AU54" s="20">
        <v>0</v>
      </c>
      <c r="AV54" s="20">
        <v>0</v>
      </c>
      <c r="AW54" s="20">
        <v>0</v>
      </c>
      <c r="AX54" s="20">
        <v>0</v>
      </c>
      <c r="AY54" s="20">
        <v>0</v>
      </c>
      <c r="AZ54" s="20">
        <v>0</v>
      </c>
      <c r="BA54" s="20">
        <v>0</v>
      </c>
      <c r="BB54" s="20">
        <v>0</v>
      </c>
      <c r="BC54" s="20">
        <v>0</v>
      </c>
      <c r="BD54" s="20">
        <v>0</v>
      </c>
      <c r="BE54" s="20">
        <v>0</v>
      </c>
      <c r="BF54" s="20">
        <f>'[1]BS'!$C$409/1000000</f>
        <v>0</v>
      </c>
      <c r="BG54" s="20">
        <f>'[2]BS'!$C$409/1000000</f>
        <v>0</v>
      </c>
      <c r="BH54" s="20">
        <f>'[3]BS'!$C$409/1000000</f>
        <v>0</v>
      </c>
      <c r="BI54" s="20">
        <f>'[4]BS'!$C$409/1000000</f>
        <v>0</v>
      </c>
      <c r="BJ54" s="20">
        <f>'[5]BS'!$C$409/1000000</f>
        <v>0</v>
      </c>
      <c r="BK54" s="20">
        <f>'[6]BS'!$C$409/1000000</f>
        <v>0</v>
      </c>
      <c r="BL54" s="23">
        <f>'[7]BS'!$C$409/1000000</f>
        <v>0</v>
      </c>
      <c r="BM54" s="23">
        <f>'[8]BS'!$C$409/1000000</f>
        <v>0</v>
      </c>
      <c r="BN54" s="23">
        <f>'[9]BS'!$C$409/1000000</f>
        <v>0</v>
      </c>
      <c r="BO54" s="23">
        <f>'[10]BS'!$C$409/1000000</f>
        <v>0</v>
      </c>
      <c r="BP54" s="23">
        <f>'[11]BS'!$C$409/1000000</f>
        <v>0</v>
      </c>
      <c r="BQ54" s="23">
        <f>'[12]BS'!$C$409/1000000</f>
        <v>0</v>
      </c>
      <c r="BR54" s="23">
        <f>'[13]BS'!$C$409/1000000</f>
        <v>0</v>
      </c>
      <c r="BS54" s="23">
        <f>'[14]BS'!$C$409/1000000</f>
        <v>0</v>
      </c>
      <c r="BT54" s="23">
        <f>'[15]BS'!$C$409/1000000</f>
        <v>0</v>
      </c>
      <c r="BU54" s="23">
        <f>'[16]BS'!$C$409/1000000</f>
        <v>0</v>
      </c>
      <c r="BV54" s="23">
        <f>'[17]BS'!$C$409/1000000</f>
        <v>0</v>
      </c>
      <c r="BW54" s="23">
        <f>'[18]BS'!$C$409/1000000</f>
        <v>0</v>
      </c>
      <c r="BX54" s="23">
        <f>'[19]BS'!$C$409/1000000</f>
        <v>0</v>
      </c>
      <c r="BY54" s="23">
        <f>'[20]BS'!$C$409/1000000</f>
        <v>0</v>
      </c>
      <c r="BZ54" s="23">
        <f>'[21]BS'!$C$409/1000000</f>
        <v>0</v>
      </c>
      <c r="CA54" s="23">
        <f>'[22]BS'!$C$409/1000000</f>
        <v>0</v>
      </c>
      <c r="CB54" s="23">
        <f>'[23]BS'!$C$409/1000000</f>
        <v>0</v>
      </c>
      <c r="CC54" s="23">
        <f>'[24]BS'!$C$409/1000000</f>
        <v>0</v>
      </c>
      <c r="CD54" s="23">
        <f>'[25]BS'!$C$409/1000000</f>
        <v>0</v>
      </c>
      <c r="CE54" s="23">
        <f>'[26]BS'!$C$409/1000000</f>
        <v>0</v>
      </c>
      <c r="CF54" s="23">
        <f>'[27]BS'!$C$409/1000000</f>
        <v>0</v>
      </c>
      <c r="CG54" s="23">
        <f>'[28]BS'!$C$409/1000000</f>
        <v>0</v>
      </c>
      <c r="CH54" s="23">
        <f>'[29]BS'!$C$409/1000000</f>
        <v>0</v>
      </c>
      <c r="CI54" s="23">
        <f>'[30]BS'!$C$409/1000000</f>
        <v>0</v>
      </c>
      <c r="CJ54" s="23">
        <f>'[31]BS'!$C$409/1000000</f>
        <v>0</v>
      </c>
      <c r="CK54" s="19">
        <f>'[32]BS'!$C$409/1000000</f>
        <v>0</v>
      </c>
      <c r="CL54" s="20">
        <f>'[33]BS'!$C$409/1000000</f>
        <v>0</v>
      </c>
      <c r="CM54" s="20">
        <f>'[34]BS'!$C$409/1000000</f>
        <v>0</v>
      </c>
      <c r="CN54" s="20">
        <f>'[35]BS'!$C$409/1000000</f>
        <v>0</v>
      </c>
      <c r="CO54" s="20">
        <f>'[36]BS'!$C$409/1000000</f>
        <v>0</v>
      </c>
      <c r="CP54" s="20">
        <f>'[37]BS'!$C$409/1000000</f>
        <v>0</v>
      </c>
      <c r="CQ54" s="20">
        <f>'[38]BS'!$C$409/1000000</f>
        <v>0</v>
      </c>
      <c r="CR54" s="20">
        <f>'[39]BS'!$C$409/1000000</f>
        <v>0</v>
      </c>
      <c r="CS54" s="20">
        <f>'[40]BS'!$C$409/1000000</f>
        <v>0</v>
      </c>
      <c r="CT54" s="20">
        <f>'[41]BS'!$C$409/1000000</f>
        <v>0</v>
      </c>
      <c r="CU54" s="20">
        <f>'[42]BS'!$C$409/1000000</f>
        <v>0</v>
      </c>
      <c r="CV54" s="20">
        <f>'[43]BS'!$C$409/1000000</f>
        <v>0</v>
      </c>
      <c r="CW54" s="78">
        <f>'[44]BS'!$C$409/1000000</f>
        <v>0</v>
      </c>
      <c r="CX54" s="78">
        <f>'[45]BS'!$C$409/1000000</f>
        <v>0</v>
      </c>
      <c r="CY54" s="78">
        <f>'[46]BS'!$C$409/1000000</f>
        <v>0</v>
      </c>
      <c r="CZ54" s="78">
        <f>'[47]BS'!$C$409/1000000</f>
        <v>0</v>
      </c>
      <c r="DA54" s="78">
        <f>'[48]BS'!$C$409/1000000</f>
        <v>0</v>
      </c>
      <c r="DB54" s="78">
        <f>'[49]BS'!$C$409/1000000</f>
        <v>0</v>
      </c>
    </row>
    <row r="55" spans="1:106" ht="12.75">
      <c r="A55" s="66"/>
      <c r="B55" s="67"/>
      <c r="C55" s="24"/>
      <c r="D55" s="25"/>
      <c r="E55" s="25"/>
      <c r="F55" s="25"/>
      <c r="G55" s="25"/>
      <c r="H55" s="25"/>
      <c r="I55" s="25"/>
      <c r="J55" s="25"/>
      <c r="K55" s="25"/>
      <c r="L55" s="25"/>
      <c r="M55" s="25"/>
      <c r="N55" s="25"/>
      <c r="O55" s="25"/>
      <c r="P55" s="25"/>
      <c r="Q55" s="25"/>
      <c r="R55" s="25"/>
      <c r="S55" s="26"/>
      <c r="T55" s="25"/>
      <c r="U55" s="25"/>
      <c r="V55" s="25"/>
      <c r="W55" s="25"/>
      <c r="X55" s="25"/>
      <c r="Y55" s="25"/>
      <c r="Z55" s="25"/>
      <c r="AA55" s="25"/>
      <c r="AB55" s="26"/>
      <c r="AC55" s="25"/>
      <c r="AD55" s="25"/>
      <c r="AE55" s="26"/>
      <c r="AF55" s="25"/>
      <c r="AG55" s="25"/>
      <c r="AH55" s="25"/>
      <c r="AI55" s="27"/>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4"/>
      <c r="CL55" s="25"/>
      <c r="CM55" s="25"/>
      <c r="CN55" s="25"/>
      <c r="CO55" s="25"/>
      <c r="CP55" s="25"/>
      <c r="CQ55" s="25"/>
      <c r="CR55" s="25"/>
      <c r="CS55" s="25"/>
      <c r="CT55" s="25"/>
      <c r="CU55" s="25"/>
      <c r="CV55" s="25"/>
      <c r="CW55" s="79"/>
      <c r="CX55" s="79"/>
      <c r="CY55" s="79"/>
      <c r="CZ55" s="79"/>
      <c r="DA55" s="79"/>
      <c r="DB55" s="79"/>
    </row>
    <row r="56" spans="1:106" ht="12.75">
      <c r="A56" s="64" t="s">
        <v>52</v>
      </c>
      <c r="B56" s="65" t="s">
        <v>53</v>
      </c>
      <c r="C56" s="19">
        <v>471.31266779</v>
      </c>
      <c r="D56" s="20">
        <v>413.67701416999995</v>
      </c>
      <c r="E56" s="20">
        <v>562.37531241</v>
      </c>
      <c r="F56" s="20">
        <v>320.73194419999993</v>
      </c>
      <c r="G56" s="20">
        <v>715.1823213300001</v>
      </c>
      <c r="H56" s="20">
        <v>213.45522482300007</v>
      </c>
      <c r="I56" s="20">
        <v>165.64619807999998</v>
      </c>
      <c r="J56" s="20">
        <v>63.35969879999989</v>
      </c>
      <c r="K56" s="20">
        <v>-82.73648401999992</v>
      </c>
      <c r="L56" s="20">
        <v>-169.35116268999985</v>
      </c>
      <c r="M56" s="20">
        <v>-345.47957189000005</v>
      </c>
      <c r="N56" s="20">
        <v>-325.9679062899998</v>
      </c>
      <c r="O56" s="20">
        <v>361.54466521</v>
      </c>
      <c r="P56" s="20">
        <v>372.00063643</v>
      </c>
      <c r="Q56" s="20">
        <v>350.04052868</v>
      </c>
      <c r="R56" s="20">
        <v>433.06932052</v>
      </c>
      <c r="S56" s="21">
        <v>437.7846675799999</v>
      </c>
      <c r="T56" s="20">
        <v>408.93834001</v>
      </c>
      <c r="U56" s="20">
        <v>368.99920033000006</v>
      </c>
      <c r="V56" s="20">
        <v>374.8873255600001</v>
      </c>
      <c r="W56" s="20">
        <v>383.06070345000006</v>
      </c>
      <c r="X56" s="20">
        <v>416.7396590200001</v>
      </c>
      <c r="Y56" s="20">
        <v>422.2713169300002</v>
      </c>
      <c r="Z56" s="20">
        <v>485.0531676400002</v>
      </c>
      <c r="AA56" s="20">
        <v>423.53195292000004</v>
      </c>
      <c r="AB56" s="21">
        <v>294.31445398</v>
      </c>
      <c r="AC56" s="20">
        <v>274.0812278100001</v>
      </c>
      <c r="AD56" s="20">
        <v>445.9216701600001</v>
      </c>
      <c r="AE56" s="21">
        <v>402.5505204700001</v>
      </c>
      <c r="AF56" s="20">
        <v>442.04699953</v>
      </c>
      <c r="AG56" s="20">
        <v>489.82124378000003</v>
      </c>
      <c r="AH56" s="20">
        <v>597.50515649</v>
      </c>
      <c r="AI56" s="22">
        <v>615.8786184800001</v>
      </c>
      <c r="AJ56" s="20">
        <v>658.2264362700002</v>
      </c>
      <c r="AK56" s="20">
        <v>686.2851323399999</v>
      </c>
      <c r="AL56" s="20">
        <v>804.87202</v>
      </c>
      <c r="AM56" s="20">
        <v>534.34534391</v>
      </c>
      <c r="AN56" s="20">
        <v>447.13767845000007</v>
      </c>
      <c r="AO56" s="20">
        <v>496.49036196</v>
      </c>
      <c r="AP56" s="20">
        <v>605.87605663</v>
      </c>
      <c r="AQ56" s="20">
        <v>666.1573700999999</v>
      </c>
      <c r="AR56" s="20">
        <v>759.41997571</v>
      </c>
      <c r="AS56" s="20">
        <v>841.4303238300001</v>
      </c>
      <c r="AT56" s="20">
        <v>1088.5875586000002</v>
      </c>
      <c r="AU56" s="20">
        <v>1080.88201464</v>
      </c>
      <c r="AV56" s="20">
        <v>1188.0040293799998</v>
      </c>
      <c r="AW56" s="20">
        <v>1294.5809713499998</v>
      </c>
      <c r="AX56" s="20">
        <v>1333.3346601300002</v>
      </c>
      <c r="AY56" s="20">
        <v>788.18763701</v>
      </c>
      <c r="AZ56" s="20">
        <v>471.4789872</v>
      </c>
      <c r="BA56" s="20">
        <v>595.7387107499999</v>
      </c>
      <c r="BB56" s="20">
        <v>709.8559992</v>
      </c>
      <c r="BC56" s="20">
        <v>814.7100996999999</v>
      </c>
      <c r="BD56" s="20">
        <v>901.67753733</v>
      </c>
      <c r="BE56" s="20">
        <v>1069.6276533100001</v>
      </c>
      <c r="BF56" s="20">
        <f>'[1]BS'!$C$424/1000000</f>
        <v>1344.1746606000002</v>
      </c>
      <c r="BG56" s="20">
        <f>'[2]BS'!$C$424/1000000</f>
        <v>1343.5401800900001</v>
      </c>
      <c r="BH56" s="20">
        <f>'[3]BS'!$C$424/1000000</f>
        <v>1346.6055860300003</v>
      </c>
      <c r="BI56" s="20">
        <f>'[4]BS'!$C$424/1000000</f>
        <v>1321.0787918300002</v>
      </c>
      <c r="BJ56" s="20">
        <f>'[5]BS'!$C$424/1000000</f>
        <v>1454.2362057400003</v>
      </c>
      <c r="BK56" s="20">
        <f>'[6]BS'!$C$424/1000000</f>
        <v>2261.72639418</v>
      </c>
      <c r="BL56" s="23">
        <f>'[7]BS'!$C$424/1000000</f>
        <v>2201.55264125</v>
      </c>
      <c r="BM56" s="23">
        <f>'[8]BS'!$C$424/1000000</f>
        <v>2334.63084191</v>
      </c>
      <c r="BN56" s="23">
        <f>'[9]BS'!$C$424/1000000</f>
        <v>2502.2475684</v>
      </c>
      <c r="BO56" s="23">
        <f>'[10]BS'!$C$424/1000000</f>
        <v>985.5709936999999</v>
      </c>
      <c r="BP56" s="23">
        <f>'[11]BS'!$C$424/1000000</f>
        <v>1032.9758863300003</v>
      </c>
      <c r="BQ56" s="23">
        <f>'[12]BS'!$C$424/1000000</f>
        <v>1091.5600204600003</v>
      </c>
      <c r="BR56" s="23">
        <f>'[13]BS'!$C$424/1000000</f>
        <v>1160.2805952</v>
      </c>
      <c r="BS56" s="23">
        <f>'[14]BS'!$C$424/1000000</f>
        <v>1166.0243733400002</v>
      </c>
      <c r="BT56" s="23">
        <f>'[15]BS'!$C$424/1000000</f>
        <v>1339.13958919</v>
      </c>
      <c r="BU56" s="23">
        <f>'[16]BS'!$C$424/1000000</f>
        <v>1206.9174173699996</v>
      </c>
      <c r="BV56" s="23">
        <f>'[17]BS'!$C$424/1000000</f>
        <v>1242.27342477</v>
      </c>
      <c r="BW56" s="23">
        <f>'[18]BS'!$C$424/1000000</f>
        <v>2186.2589107999993</v>
      </c>
      <c r="BX56" s="23">
        <f>'[19]BS'!$C$424/1000000</f>
        <v>2036.5207776299999</v>
      </c>
      <c r="BY56" s="23">
        <f>'[20]BS'!$C$424/1000000</f>
        <v>2030.98299659</v>
      </c>
      <c r="BZ56" s="23">
        <f>'[21]BS'!$C$424/1000000</f>
        <v>1988.24621501</v>
      </c>
      <c r="CA56" s="23">
        <f>'[22]BS'!$C$424/1000000</f>
        <v>517.59331455</v>
      </c>
      <c r="CB56" s="23">
        <f>'[23]BS'!$C$424/1000000</f>
        <v>532.0393664499999</v>
      </c>
      <c r="CC56" s="23">
        <f>'[24]BS'!$C$424/1000000</f>
        <v>499.2318772100001</v>
      </c>
      <c r="CD56" s="23">
        <f>'[25]BS'!$C$424/1000000</f>
        <v>538.21283593</v>
      </c>
      <c r="CE56" s="23">
        <f>'[26]BS'!$C$424/1000000</f>
        <v>486.1449009300002</v>
      </c>
      <c r="CF56" s="23">
        <f>'[27]BS'!$C$424/1000000</f>
        <v>618.6912621799999</v>
      </c>
      <c r="CG56" s="23">
        <v>512.4</v>
      </c>
      <c r="CH56" s="23">
        <v>590.6</v>
      </c>
      <c r="CI56" s="23">
        <f>'[30]BS'!$C$424/1000000</f>
        <v>889.2372061500001</v>
      </c>
      <c r="CJ56" s="23">
        <v>2338</v>
      </c>
      <c r="CK56" s="19">
        <f>'[32]BS'!$C$424/1000000</f>
        <v>927.7582432200002</v>
      </c>
      <c r="CL56" s="20">
        <f>'[33]BS'!$C$424/1000000</f>
        <v>1072.12664384</v>
      </c>
      <c r="CM56" s="20">
        <f>'[34]BS'!$C$424/1000000</f>
        <v>1049.9736225899999</v>
      </c>
      <c r="CN56" s="20">
        <f>'[35]BS'!$C$424/1000000</f>
        <v>921.20372249</v>
      </c>
      <c r="CO56" s="20">
        <f>'[36]BS'!$C$424/1000000</f>
        <v>975.29421923</v>
      </c>
      <c r="CP56" s="20">
        <f>'[37]BS'!$C$424/1000000</f>
        <v>1179.0680737400003</v>
      </c>
      <c r="CQ56" s="20">
        <f>'[38]BS'!$C$424/1000000+0.2</f>
        <v>845.38880186</v>
      </c>
      <c r="CR56" s="20">
        <f>'[39]BS'!$C$424/1000000-0.1</f>
        <v>867.7202783500002</v>
      </c>
      <c r="CS56" s="20">
        <f>'[40]BS'!$C$424/1000000+0</f>
        <v>1070.84335545</v>
      </c>
      <c r="CT56" s="20">
        <f>'[41]BS'!$C$424/1000000+0</f>
        <v>1155.92888189</v>
      </c>
      <c r="CU56" s="20">
        <f>'[42]BS'!$C$424/1000000+0</f>
        <v>1215.9724446699995</v>
      </c>
      <c r="CV56" s="20">
        <f>'[43]BS'!$C$424/1000000+0</f>
        <v>1354.2547041500002</v>
      </c>
      <c r="CW56" s="78">
        <f>'[44]BS'!$C$424/1000000+0</f>
        <v>1353.74939073</v>
      </c>
      <c r="CX56" s="78">
        <f>'[45]BS'!$C$424/1000000+0</f>
        <v>978.95630285</v>
      </c>
      <c r="CY56" s="78">
        <f>'[46]BS'!$C$424/1000000+0</f>
        <v>1123.94200904</v>
      </c>
      <c r="CZ56" s="78">
        <f>'[47]BS'!$C$424/1000000+0</f>
        <v>1187.42792524</v>
      </c>
      <c r="DA56" s="78">
        <f>'[48]BS'!$C$424/1000000+0</f>
        <v>1138.04615612</v>
      </c>
      <c r="DB56" s="78">
        <f>'[49]BS'!$C$424/1000000+0</f>
        <v>1126.15665968</v>
      </c>
    </row>
    <row r="57" spans="1:106" ht="12.75">
      <c r="A57" s="66"/>
      <c r="B57" s="67"/>
      <c r="C57" s="24"/>
      <c r="D57" s="25"/>
      <c r="E57" s="25"/>
      <c r="F57" s="25"/>
      <c r="G57" s="25"/>
      <c r="H57" s="25"/>
      <c r="I57" s="25"/>
      <c r="J57" s="25"/>
      <c r="K57" s="25"/>
      <c r="L57" s="25"/>
      <c r="M57" s="25"/>
      <c r="N57" s="25"/>
      <c r="O57" s="25"/>
      <c r="P57" s="25"/>
      <c r="Q57" s="25"/>
      <c r="R57" s="25"/>
      <c r="S57" s="26"/>
      <c r="T57" s="25"/>
      <c r="U57" s="25"/>
      <c r="V57" s="25"/>
      <c r="W57" s="25"/>
      <c r="X57" s="25"/>
      <c r="Y57" s="25"/>
      <c r="Z57" s="25"/>
      <c r="AA57" s="25"/>
      <c r="AB57" s="26"/>
      <c r="AC57" s="25"/>
      <c r="AD57" s="25"/>
      <c r="AE57" s="26"/>
      <c r="AF57" s="25"/>
      <c r="AG57" s="25"/>
      <c r="AH57" s="25"/>
      <c r="AI57" s="27"/>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4"/>
      <c r="CL57" s="25"/>
      <c r="CM57" s="25"/>
      <c r="CN57" s="25"/>
      <c r="CO57" s="25"/>
      <c r="CP57" s="25"/>
      <c r="CQ57" s="25"/>
      <c r="CR57" s="25"/>
      <c r="CS57" s="25"/>
      <c r="CT57" s="25"/>
      <c r="CU57" s="25"/>
      <c r="CV57" s="25"/>
      <c r="CW57" s="79"/>
      <c r="CX57" s="79"/>
      <c r="CY57" s="79"/>
      <c r="CZ57" s="79"/>
      <c r="DA57" s="79"/>
      <c r="DB57" s="79"/>
    </row>
    <row r="58" spans="1:106" ht="12.75">
      <c r="A58" s="64" t="s">
        <v>54</v>
      </c>
      <c r="B58" s="65" t="s">
        <v>20</v>
      </c>
      <c r="C58" s="19">
        <v>14452.5818455</v>
      </c>
      <c r="D58" s="20">
        <v>14574.457787499998</v>
      </c>
      <c r="E58" s="20">
        <v>13629.959487196998</v>
      </c>
      <c r="F58" s="20">
        <v>14490.228928689996</v>
      </c>
      <c r="G58" s="20">
        <v>14374.29075717</v>
      </c>
      <c r="H58" s="20">
        <v>14226.78287848</v>
      </c>
      <c r="I58" s="20">
        <v>12779.39647079</v>
      </c>
      <c r="J58" s="20">
        <v>11952.18743432</v>
      </c>
      <c r="K58" s="20">
        <v>12125.73071314</v>
      </c>
      <c r="L58" s="20">
        <v>13701.538876909999</v>
      </c>
      <c r="M58" s="20">
        <v>14507.53048349</v>
      </c>
      <c r="N58" s="20">
        <v>15752.94074256</v>
      </c>
      <c r="O58" s="20">
        <v>14741.28529186</v>
      </c>
      <c r="P58" s="20">
        <v>15139.657125450001</v>
      </c>
      <c r="Q58" s="20">
        <v>15484.72682966</v>
      </c>
      <c r="R58" s="20">
        <v>16098.18435268</v>
      </c>
      <c r="S58" s="21">
        <v>16687.02576956</v>
      </c>
      <c r="T58" s="20">
        <v>17733.15165128</v>
      </c>
      <c r="U58" s="20">
        <v>17855.46238506</v>
      </c>
      <c r="V58" s="20">
        <v>17744.60115877</v>
      </c>
      <c r="W58" s="20">
        <v>18696.2625587</v>
      </c>
      <c r="X58" s="20">
        <v>18408.150421169998</v>
      </c>
      <c r="Y58" s="20">
        <v>18783.6834462</v>
      </c>
      <c r="Z58" s="20">
        <v>18074.53667432</v>
      </c>
      <c r="AA58" s="20">
        <v>17688.466026669998</v>
      </c>
      <c r="AB58" s="21">
        <v>17723.06016116</v>
      </c>
      <c r="AC58" s="20">
        <v>18127.52095793</v>
      </c>
      <c r="AD58" s="20">
        <v>18657.13931151</v>
      </c>
      <c r="AE58" s="21">
        <v>19005.953701399998</v>
      </c>
      <c r="AF58" s="20">
        <v>18730.241007599998</v>
      </c>
      <c r="AG58" s="20">
        <v>18830.547008849997</v>
      </c>
      <c r="AH58" s="20">
        <v>19383.782039759997</v>
      </c>
      <c r="AI58" s="22">
        <v>19043.66017205</v>
      </c>
      <c r="AJ58" s="20">
        <v>19019.100836489997</v>
      </c>
      <c r="AK58" s="20">
        <v>20133.600466509997</v>
      </c>
      <c r="AL58" s="20">
        <v>20768.20321842</v>
      </c>
      <c r="AM58" s="20">
        <v>20247.19314868</v>
      </c>
      <c r="AN58" s="20">
        <v>21258.168293379997</v>
      </c>
      <c r="AO58" s="20">
        <v>23149.949963879997</v>
      </c>
      <c r="AP58" s="20">
        <v>22919.453627559997</v>
      </c>
      <c r="AQ58" s="20">
        <v>23814.767998979998</v>
      </c>
      <c r="AR58" s="20">
        <v>25755.30324989</v>
      </c>
      <c r="AS58" s="20">
        <v>26696.022473749996</v>
      </c>
      <c r="AT58" s="20">
        <v>25244.44680777</v>
      </c>
      <c r="AU58" s="20">
        <v>24764.848825729998</v>
      </c>
      <c r="AV58" s="20">
        <v>24629.643064199994</v>
      </c>
      <c r="AW58" s="20">
        <v>24135.895867229978</v>
      </c>
      <c r="AX58" s="20">
        <v>23392.058292380018</v>
      </c>
      <c r="AY58" s="20">
        <v>24606.219599329997</v>
      </c>
      <c r="AZ58" s="20">
        <v>23772.337286199967</v>
      </c>
      <c r="BA58" s="20">
        <v>23868.60146841002</v>
      </c>
      <c r="BB58" s="20">
        <v>23277.17333639</v>
      </c>
      <c r="BC58" s="20">
        <v>24327.542472139998</v>
      </c>
      <c r="BD58" s="20">
        <v>23421.551523869966</v>
      </c>
      <c r="BE58" s="20">
        <v>20729.776178829983</v>
      </c>
      <c r="BF58" s="20">
        <f>'[1]BS'!$C$444/1000000</f>
        <v>21615.382853320007</v>
      </c>
      <c r="BG58" s="20">
        <f>'[2]BS'!$C$444/1000000</f>
        <v>20255.267260000044</v>
      </c>
      <c r="BH58" s="20">
        <f>'[3]BS'!$C$444/1000000</f>
        <v>18077.300199609996</v>
      </c>
      <c r="BI58" s="20">
        <f>'[4]BS'!$C$444/1000000</f>
        <v>17505.167642970002</v>
      </c>
      <c r="BJ58" s="20">
        <f>'[5]BS'!$C$444/1000000</f>
        <v>21320.424178959976</v>
      </c>
      <c r="BK58" s="20">
        <f>'[6]BS'!$C$444/1000000</f>
        <v>19901.266367059998</v>
      </c>
      <c r="BL58" s="23">
        <f>'[7]BS'!$C$444/1000000</f>
        <v>17758.901183999984</v>
      </c>
      <c r="BM58" s="23">
        <f>'[8]BS'!$C$444/1000000</f>
        <v>18854.691923960007</v>
      </c>
      <c r="BN58" s="23">
        <f>'[9]BS'!$C$444/1000000</f>
        <v>17016.834114820023</v>
      </c>
      <c r="BO58" s="23">
        <f>'[10]BS'!$C$444/1000000</f>
        <v>19869.881828639973</v>
      </c>
      <c r="BP58" s="23">
        <f>'[11]BS'!$C$444/1000000</f>
        <v>19127.71431803002</v>
      </c>
      <c r="BQ58" s="23">
        <f>'[12]BS'!$C$444/1000000</f>
        <v>20942.360073349962</v>
      </c>
      <c r="BR58" s="23">
        <f>'[13]BS'!$C$444/1000000</f>
        <v>20217.862105800006</v>
      </c>
      <c r="BS58" s="23">
        <f>'[14]BS'!$C$444/1000000</f>
        <v>22360.929585539998</v>
      </c>
      <c r="BT58" s="23">
        <f>'[15]BS'!$C$444/1000000</f>
        <v>21974.036503550007</v>
      </c>
      <c r="BU58" s="23">
        <f>'[16]BS'!$C$444/1000000</f>
        <v>24304.493168090015</v>
      </c>
      <c r="BV58" s="23">
        <f>'[17]BS'!$C$444/1000000</f>
        <v>24193.450368239977</v>
      </c>
      <c r="BW58" s="23">
        <f>'[18]BS'!$C$444/1000000</f>
        <v>23631.96848174001</v>
      </c>
      <c r="BX58" s="23">
        <f>'[19]BS'!$C$444/1000000</f>
        <v>23085.19923994999</v>
      </c>
      <c r="BY58" s="23">
        <f>'[20]BS'!$C$444/1000000</f>
        <v>23059.457505279977</v>
      </c>
      <c r="BZ58" s="23">
        <f>'[21]BS'!$C$444/1000000</f>
        <v>22057.363220130013</v>
      </c>
      <c r="CA58" s="23">
        <f>'[22]BS'!$C$444/1000000</f>
        <v>22683.653009050005</v>
      </c>
      <c r="CB58" s="23">
        <f>'[23]BS'!$C$444/1000000</f>
        <v>21633.15497579003</v>
      </c>
      <c r="CC58" s="23">
        <f>'[24]BS'!$C$444/1000000</f>
        <v>21854.752386280048</v>
      </c>
      <c r="CD58" s="23">
        <f>'[25]BS'!$C$444/1000000</f>
        <v>19964.110167409992</v>
      </c>
      <c r="CE58" s="23">
        <f>'[26]BS'!$C$444/1000000</f>
        <v>20456.15655851</v>
      </c>
      <c r="CF58" s="23">
        <f>'[27]BS'!$C$444/1000000</f>
        <v>20656.54350452999</v>
      </c>
      <c r="CG58" s="23">
        <f>'[28]BS'!$C$444/1000000</f>
        <v>20976.469956159992</v>
      </c>
      <c r="CH58" s="23">
        <f>'[29]BS'!$C$444/1000000</f>
        <v>23542.38474217</v>
      </c>
      <c r="CI58" s="23">
        <f>'[30]BS'!$C$444/1000000</f>
        <v>20273.87106505</v>
      </c>
      <c r="CJ58" s="23">
        <f>'[31]BS'!$C$444/1000000</f>
        <v>18508.56928683</v>
      </c>
      <c r="CK58" s="19">
        <f>'[32]BS'!$C$444/1000000</f>
        <v>19472.34455176997</v>
      </c>
      <c r="CL58" s="20">
        <f>'[33]BS'!$C$444/1000000</f>
        <v>20495.222189169996</v>
      </c>
      <c r="CM58" s="20">
        <f>'[34]BS'!$C$444/1000000</f>
        <v>20301.791217230028</v>
      </c>
      <c r="CN58" s="20">
        <f>'[35]BS'!$C$444/1000000</f>
        <v>20191.02025515004</v>
      </c>
      <c r="CO58" s="20">
        <f>'[36]BS'!$C$444/1000000</f>
        <v>21361.044988710008</v>
      </c>
      <c r="CP58" s="20">
        <f>'[37]BS'!$C$444/1000000</f>
        <v>19413.827296810014</v>
      </c>
      <c r="CQ58" s="20">
        <f>'[38]BS'!$C$444/1000000</f>
        <v>19582.32715434004</v>
      </c>
      <c r="CR58" s="20">
        <f>'[39]BS'!$C$444/1000000-0</f>
        <v>18243.48503636003</v>
      </c>
      <c r="CS58" s="20">
        <f>'[40]BS'!$C$444/1000000-0</f>
        <v>17904.73687786</v>
      </c>
      <c r="CT58" s="20">
        <f>'[41]BS'!$C$444/1000000-0.05</f>
        <v>18921.837750960007</v>
      </c>
      <c r="CU58" s="20">
        <f>'[42]BS'!$C$444/1000000-0</f>
        <v>20149.160170100007</v>
      </c>
      <c r="CV58" s="20">
        <f>'[43]BS'!$C$444/1000000+0.2</f>
        <v>18753.44176779005</v>
      </c>
      <c r="CW58" s="78">
        <f>'[44]BS'!$C$444/1000000+0.2</f>
        <v>19617.567742340005</v>
      </c>
      <c r="CX58" s="78">
        <f>'[45]BS'!$C$444/1000000+0.1</f>
        <v>19604.323607199956</v>
      </c>
      <c r="CY58" s="78">
        <f>'[46]BS'!$C$444/1000000</f>
        <v>21354.738473540016</v>
      </c>
      <c r="CZ58" s="78">
        <f>'[47]BS'!$C$444/1000000</f>
        <v>20283.88373102003</v>
      </c>
      <c r="DA58" s="78">
        <f>'[48]BS'!$C$444/1000000</f>
        <v>19542.97037790998</v>
      </c>
      <c r="DB58" s="78">
        <f>'[49]BS'!$C$444/1000000</f>
        <v>21291.503510289956</v>
      </c>
    </row>
    <row r="59" spans="1:106" ht="12.75">
      <c r="A59" s="66"/>
      <c r="B59" s="67"/>
      <c r="C59" s="30"/>
      <c r="D59" s="31"/>
      <c r="E59" s="31"/>
      <c r="F59" s="31"/>
      <c r="G59" s="31"/>
      <c r="H59" s="31"/>
      <c r="I59" s="31"/>
      <c r="J59" s="31"/>
      <c r="K59" s="31"/>
      <c r="L59" s="31"/>
      <c r="M59" s="31"/>
      <c r="N59" s="31"/>
      <c r="O59" s="31"/>
      <c r="P59" s="31"/>
      <c r="Q59" s="31"/>
      <c r="R59" s="31"/>
      <c r="S59" s="32"/>
      <c r="T59" s="31"/>
      <c r="U59" s="31"/>
      <c r="V59" s="31"/>
      <c r="W59" s="31"/>
      <c r="X59" s="31"/>
      <c r="Y59" s="31"/>
      <c r="Z59" s="31"/>
      <c r="AA59" s="31"/>
      <c r="AB59" s="32"/>
      <c r="AC59" s="31"/>
      <c r="AD59" s="31"/>
      <c r="AE59" s="32"/>
      <c r="AF59" s="31"/>
      <c r="AG59" s="31"/>
      <c r="AH59" s="31"/>
      <c r="AI59" s="33"/>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0"/>
      <c r="CL59" s="31"/>
      <c r="CM59" s="31"/>
      <c r="CN59" s="31"/>
      <c r="CO59" s="31"/>
      <c r="CP59" s="31"/>
      <c r="CQ59" s="31"/>
      <c r="CR59" s="31"/>
      <c r="CS59" s="31"/>
      <c r="CT59" s="31"/>
      <c r="CU59" s="31"/>
      <c r="CV59" s="31"/>
      <c r="CW59" s="80"/>
      <c r="CX59" s="80"/>
      <c r="CY59" s="80"/>
      <c r="CZ59" s="80"/>
      <c r="DA59" s="80"/>
      <c r="DB59" s="80"/>
    </row>
    <row r="60" spans="1:106" ht="12.75">
      <c r="A60" s="64"/>
      <c r="B60" s="65" t="s">
        <v>55</v>
      </c>
      <c r="C60" s="19">
        <v>43315.670379273</v>
      </c>
      <c r="D60" s="20">
        <v>43707.96806103999</v>
      </c>
      <c r="E60" s="20">
        <v>43239.557228476995</v>
      </c>
      <c r="F60" s="20">
        <v>44509.72815211596</v>
      </c>
      <c r="G60" s="20">
        <v>45835.889657759995</v>
      </c>
      <c r="H60" s="20">
        <v>45690.339795693</v>
      </c>
      <c r="I60" s="20">
        <v>44390.55474193</v>
      </c>
      <c r="J60" s="20">
        <v>43966.61159072</v>
      </c>
      <c r="K60" s="20">
        <v>44524.64422952</v>
      </c>
      <c r="L60" s="20">
        <v>45979.52265298</v>
      </c>
      <c r="M60" s="20">
        <v>47544.814672836335</v>
      </c>
      <c r="N60" s="20">
        <v>48576.55588925</v>
      </c>
      <c r="O60" s="20">
        <v>48332.51198874001</v>
      </c>
      <c r="P60" s="20">
        <v>48310.79292582</v>
      </c>
      <c r="Q60" s="20">
        <v>48322.903439609996</v>
      </c>
      <c r="R60" s="20">
        <v>48551.85129797</v>
      </c>
      <c r="S60" s="21">
        <v>48404.13323706</v>
      </c>
      <c r="T60" s="20">
        <v>49445.709505310006</v>
      </c>
      <c r="U60" s="20">
        <v>49819.687714</v>
      </c>
      <c r="V60" s="20">
        <v>49413.41526006001</v>
      </c>
      <c r="W60" s="20">
        <v>49720.09069347</v>
      </c>
      <c r="X60" s="20">
        <v>50134.047351069996</v>
      </c>
      <c r="Y60" s="20">
        <v>50298.05154809</v>
      </c>
      <c r="Z60" s="20">
        <v>49058.020064339995</v>
      </c>
      <c r="AA60" s="20">
        <v>49042.796519159994</v>
      </c>
      <c r="AB60" s="21">
        <v>48364.627116719996</v>
      </c>
      <c r="AC60" s="20">
        <v>49607.78221949999</v>
      </c>
      <c r="AD60" s="20">
        <v>48993.55276059</v>
      </c>
      <c r="AE60" s="21">
        <v>48782.55901620999</v>
      </c>
      <c r="AF60" s="20">
        <v>48238.0584969</v>
      </c>
      <c r="AG60" s="20">
        <v>48467.43769273999</v>
      </c>
      <c r="AH60" s="20">
        <v>48583.98128657999</v>
      </c>
      <c r="AI60" s="22">
        <v>47926.295176600004</v>
      </c>
      <c r="AJ60" s="20">
        <v>47556.813900839996</v>
      </c>
      <c r="AK60" s="20">
        <v>48527.09539580999</v>
      </c>
      <c r="AL60" s="20">
        <v>49249.06958799</v>
      </c>
      <c r="AM60" s="20">
        <v>49974.491127199995</v>
      </c>
      <c r="AN60" s="20">
        <v>50712.095558589994</v>
      </c>
      <c r="AO60" s="20">
        <v>51749.12976934</v>
      </c>
      <c r="AP60" s="20">
        <v>52326.952513011</v>
      </c>
      <c r="AQ60" s="20">
        <v>48668.76003713999</v>
      </c>
      <c r="AR60" s="20">
        <v>50283.613785120004</v>
      </c>
      <c r="AS60" s="20">
        <v>54700.64463807999</v>
      </c>
      <c r="AT60" s="20">
        <v>50648.62826717</v>
      </c>
      <c r="AU60" s="20">
        <v>51501.08424579</v>
      </c>
      <c r="AV60" s="20">
        <v>53866.40987598999</v>
      </c>
      <c r="AW60" s="20">
        <v>56042.764964509974</v>
      </c>
      <c r="AX60" s="20">
        <v>55393.97259221002</v>
      </c>
      <c r="AY60" s="20">
        <v>57321.540829649995</v>
      </c>
      <c r="AZ60" s="20">
        <v>57351.91160207996</v>
      </c>
      <c r="BA60" s="20">
        <v>57745.00279803002</v>
      </c>
      <c r="BB60" s="20">
        <v>57596.44918602</v>
      </c>
      <c r="BC60" s="20">
        <v>57886.68405617</v>
      </c>
      <c r="BD60" s="20">
        <v>56942.726174339965</v>
      </c>
      <c r="BE60" s="20">
        <v>55711.88670933998</v>
      </c>
      <c r="BF60" s="20">
        <f aca="true" t="shared" si="28" ref="BF60:BK60">BF34+BF36+BF41+BF46+BF48+BF50+BF52+BF54+BF56+BF58</f>
        <v>57351.24793985001</v>
      </c>
      <c r="BG60" s="20">
        <f t="shared" si="28"/>
        <v>56873.82298940005</v>
      </c>
      <c r="BH60" s="20">
        <f t="shared" si="28"/>
        <v>58063.80835307999</v>
      </c>
      <c r="BI60" s="20">
        <f t="shared" si="28"/>
        <v>58776.63351326</v>
      </c>
      <c r="BJ60" s="20">
        <f t="shared" si="28"/>
        <v>61919.864145519976</v>
      </c>
      <c r="BK60" s="20">
        <f t="shared" si="28"/>
        <v>60751.360689149995</v>
      </c>
      <c r="BL60" s="23">
        <f aca="true" t="shared" si="29" ref="BL60:BQ60">BL34+BL36+BL41+BL46+BL48+BL50+BL52+BL54+BL56+BL58</f>
        <v>59092.753316319984</v>
      </c>
      <c r="BM60" s="23">
        <f t="shared" si="29"/>
        <v>61662.17905456001</v>
      </c>
      <c r="BN60" s="23">
        <f t="shared" si="29"/>
        <v>62407.02154676002</v>
      </c>
      <c r="BO60" s="23">
        <f t="shared" si="29"/>
        <v>62049.17350072997</v>
      </c>
      <c r="BP60" s="23">
        <f t="shared" si="29"/>
        <v>57840.09689238002</v>
      </c>
      <c r="BQ60" s="23">
        <f t="shared" si="29"/>
        <v>60820.12292741156</v>
      </c>
      <c r="BR60" s="23">
        <f aca="true" t="shared" si="30" ref="BR60:BW60">BR34+BR36+BR41+BR46+BR48+BR50+BR52+BR54+BR56+BR58</f>
        <v>59438.293355550006</v>
      </c>
      <c r="BS60" s="23">
        <f t="shared" si="30"/>
        <v>61858.793152879996</v>
      </c>
      <c r="BT60" s="23">
        <f t="shared" si="30"/>
        <v>60218.298750070004</v>
      </c>
      <c r="BU60" s="23">
        <f t="shared" si="30"/>
        <v>63534.702241280014</v>
      </c>
      <c r="BV60" s="23">
        <f t="shared" si="30"/>
        <v>63717.60878714998</v>
      </c>
      <c r="BW60" s="23">
        <f t="shared" si="30"/>
        <v>66437.38073943001</v>
      </c>
      <c r="BX60" s="23">
        <f aca="true" t="shared" si="31" ref="BX60:CC60">BX34+BX36+BX41+BX46+BX48+BX50+BX52+BX54+BX56+BX58</f>
        <v>66484.69380912</v>
      </c>
      <c r="BY60" s="23">
        <f t="shared" si="31"/>
        <v>70082.32129774996</v>
      </c>
      <c r="BZ60" s="23">
        <f t="shared" si="31"/>
        <v>68495.18213365003</v>
      </c>
      <c r="CA60" s="23">
        <f t="shared" si="31"/>
        <v>69379.75868839002</v>
      </c>
      <c r="CB60" s="23">
        <f t="shared" si="31"/>
        <v>71062.74725950003</v>
      </c>
      <c r="CC60" s="23">
        <f t="shared" si="31"/>
        <v>73243.42327085005</v>
      </c>
      <c r="CD60" s="23">
        <f aca="true" t="shared" si="32" ref="CD60:CI60">CD34+CD36+CD41+CD46+CD48+CD50+CD52+CD54+CD56+CD58</f>
        <v>69596.49297831999</v>
      </c>
      <c r="CE60" s="23">
        <f t="shared" si="32"/>
        <v>70941.13748189207</v>
      </c>
      <c r="CF60" s="23">
        <f t="shared" si="32"/>
        <v>70499.65440862278</v>
      </c>
      <c r="CG60" s="46">
        <v>71302.40043539999</v>
      </c>
      <c r="CH60" s="47">
        <v>74450.37118943926</v>
      </c>
      <c r="CI60" s="23">
        <f t="shared" si="32"/>
        <v>73382.6947052038</v>
      </c>
      <c r="CJ60" s="23">
        <v>73741.0230179965</v>
      </c>
      <c r="CK60" s="19">
        <f>CK34+CK36+CK41+CK46+CK48+CK50+CK52+CK54+CK56+CK58</f>
        <v>74913.40594993753</v>
      </c>
      <c r="CL60" s="20">
        <f>CL34+CL36+CL41+CL46+CL48+CL50+CL52+CL54+CL56+CL58+0.1</f>
        <v>78694.43437937187</v>
      </c>
      <c r="CM60" s="20">
        <f>CM34+CM36+CM41+CM46+CM48+CM50+CM52+CM54+CM56+CM58+0.1</f>
        <v>79392.99020119707</v>
      </c>
      <c r="CN60" s="20">
        <f>CN34+CN36+CN41+CN46+CN48+CN50+CN52+CN54+CN56+CN58+0</f>
        <v>82982.38913011357</v>
      </c>
      <c r="CO60" s="20">
        <f>CO34+CO36+CO41+CO46+CO48+CO50+CO52+CO54+CO56+CO58+0</f>
        <v>86612.13995632119</v>
      </c>
      <c r="CP60" s="20">
        <f>CP34+CP36+CP41+CP46+CP48+CP50+CP52+CP54+CP56+CP58+0</f>
        <v>83585.51284367916</v>
      </c>
      <c r="CQ60" s="20">
        <f>CQ34+CQ36+CQ41+CQ46+CQ48+CQ50+CQ52+CQ54+CQ56+CQ58-0.2</f>
        <v>83414.35173860444</v>
      </c>
      <c r="CR60" s="20">
        <f>CR34+CR36+CR41+CR46+CR48+CR50+CR52+CR54+CR56+CR58-0</f>
        <v>84435.77182473002</v>
      </c>
      <c r="CS60" s="20">
        <f>CS34+CS36+CS41+CS46+CS48+CS50+CS52+CS54+CS56+CS58-0.1</f>
        <v>84082.54375871332</v>
      </c>
      <c r="CT60" s="20">
        <f>CT34+CT36+CT41+CT46+CT48+CT50+CT52+CT54+CT56+CT58-0.1</f>
        <v>85853.6990461774</v>
      </c>
      <c r="CU60" s="20">
        <f>CU34+CU36+CU41+CU46+CU48+CU50+CU52+CU54+CU56+CU58+0.2</f>
        <v>88592.74695400611</v>
      </c>
      <c r="CV60" s="20">
        <f aca="true" t="shared" si="33" ref="CV60:DA60">CV34+CV36+CV41+CV46+CV48+CV50+CV52+CV54+CV56+CV58+0</f>
        <v>88882.32515614059</v>
      </c>
      <c r="CW60" s="78">
        <f t="shared" si="33"/>
        <v>89112.1982732851</v>
      </c>
      <c r="CX60" s="78">
        <f t="shared" si="33"/>
        <v>87868.95674328809</v>
      </c>
      <c r="CY60" s="78">
        <f t="shared" si="33"/>
        <v>91091.42608571834</v>
      </c>
      <c r="CZ60" s="78">
        <f t="shared" si="33"/>
        <v>89540.30618405777</v>
      </c>
      <c r="DA60" s="78">
        <f t="shared" si="33"/>
        <v>92681.04048256938</v>
      </c>
      <c r="DB60" s="78">
        <f>DB34+DB36+DB41+DB46+DB48+DB50+DB52+DB54+DB56+DB58+0</f>
        <v>93057.42746231999</v>
      </c>
    </row>
    <row r="61" spans="1:106" ht="13.5" thickBot="1">
      <c r="A61" s="73"/>
      <c r="B61" s="74"/>
      <c r="C61" s="48"/>
      <c r="D61" s="49"/>
      <c r="E61" s="49"/>
      <c r="F61" s="49"/>
      <c r="G61" s="49"/>
      <c r="H61" s="49"/>
      <c r="I61" s="49"/>
      <c r="J61" s="49"/>
      <c r="K61" s="49"/>
      <c r="L61" s="49"/>
      <c r="M61" s="49"/>
      <c r="N61" s="49"/>
      <c r="O61" s="49"/>
      <c r="P61" s="49"/>
      <c r="Q61" s="49"/>
      <c r="R61" s="49"/>
      <c r="S61" s="50"/>
      <c r="T61" s="49"/>
      <c r="U61" s="49"/>
      <c r="V61" s="49"/>
      <c r="W61" s="49"/>
      <c r="X61" s="49"/>
      <c r="Y61" s="49"/>
      <c r="Z61" s="49"/>
      <c r="AA61" s="49"/>
      <c r="AB61" s="50"/>
      <c r="AC61" s="49"/>
      <c r="AD61" s="49"/>
      <c r="AE61" s="50"/>
      <c r="AF61" s="49"/>
      <c r="AG61" s="49"/>
      <c r="AH61" s="49"/>
      <c r="AI61" s="51"/>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48"/>
      <c r="CL61" s="49"/>
      <c r="CM61" s="49"/>
      <c r="CN61" s="49"/>
      <c r="CO61" s="49"/>
      <c r="CP61" s="49"/>
      <c r="CQ61" s="49"/>
      <c r="CR61" s="49"/>
      <c r="CS61" s="49"/>
      <c r="CT61" s="49"/>
      <c r="CU61" s="49"/>
      <c r="CV61" s="49"/>
      <c r="CW61" s="83"/>
      <c r="CX61" s="83"/>
      <c r="CY61" s="83"/>
      <c r="CZ61" s="83"/>
      <c r="DA61" s="83"/>
      <c r="DB61" s="83"/>
    </row>
    <row r="62" spans="1:106" ht="13.5" thickTop="1">
      <c r="A62" s="53" t="s">
        <v>56</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row>
    <row r="63" spans="1:106" ht="12.75">
      <c r="A63" s="53" t="s">
        <v>59</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row>
    <row r="64" spans="1:106" ht="12.75">
      <c r="A64" s="53" t="s">
        <v>58</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row>
    <row r="65" spans="1:59" ht="12.75">
      <c r="A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sheetData>
  <sheetProtection/>
  <printOptions horizontalCentered="1" verticalCentered="1"/>
  <pageMargins left="0" right="0" top="0.5" bottom="0" header="0" footer="0"/>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Soobhadra Fowdur</cp:lastModifiedBy>
  <cp:lastPrinted>2012-03-09T11:58:17Z</cp:lastPrinted>
  <dcterms:created xsi:type="dcterms:W3CDTF">2005-03-29T11:52:21Z</dcterms:created>
  <dcterms:modified xsi:type="dcterms:W3CDTF">2012-03-09T11:58:34Z</dcterms:modified>
  <cp:category/>
  <cp:version/>
  <cp:contentType/>
  <cp:contentStatus/>
</cp:coreProperties>
</file>