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0" windowWidth="8835" windowHeight="9375" activeTab="0"/>
  </bookViews>
  <sheets>
    <sheet name="52a-b" sheetId="1" r:id="rId1"/>
  </sheets>
  <definedNames>
    <definedName name="_xlnm.Print_Area" localSheetId="0">'52a-b'!$A$1:$EC$54</definedName>
  </definedNames>
  <calcPr fullCalcOnLoad="1"/>
</workbook>
</file>

<file path=xl/sharedStrings.xml><?xml version="1.0" encoding="utf-8"?>
<sst xmlns="http://schemas.openxmlformats.org/spreadsheetml/2006/main" count="46" uniqueCount="40">
  <si>
    <t>Mar-02*</t>
  </si>
  <si>
    <t>Apr-02*</t>
  </si>
  <si>
    <t>May-02*</t>
  </si>
  <si>
    <t>Jun-02*</t>
  </si>
  <si>
    <t>As at end of Month</t>
  </si>
  <si>
    <t>Number of ATMs in Operation</t>
  </si>
  <si>
    <t>During the Month</t>
  </si>
  <si>
    <t>Number of Transactions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</si>
  <si>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</si>
  <si>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</si>
  <si>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</si>
  <si>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</si>
  <si>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</si>
  <si>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</si>
  <si>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Rs 436.9 m</t>
  </si>
  <si>
    <t>Rs 437.0 m</t>
  </si>
  <si>
    <t>Rs 430.9 m</t>
  </si>
  <si>
    <t>Rs 440.4 m</t>
  </si>
  <si>
    <t>Rs 461.3 m</t>
  </si>
  <si>
    <t>Rs 479.8 m</t>
  </si>
  <si>
    <t>Rs 488.0 m</t>
  </si>
  <si>
    <t>Rs 519.4 m</t>
  </si>
  <si>
    <t>Rs 505.8 m</t>
  </si>
  <si>
    <t xml:space="preserve"> * Involving the use of credit cards, debit cards, ATMs and Merchant Points of Sale.</t>
  </si>
  <si>
    <t>Number of Customers</t>
  </si>
  <si>
    <t>Value of Transactions: (Rs mn)</t>
  </si>
  <si>
    <t>Of which</t>
  </si>
  <si>
    <t>on Credit Cards: (Rs mn)</t>
  </si>
  <si>
    <t xml:space="preserve">Average Value of Transactions* (Rs mn) </t>
  </si>
  <si>
    <t>*Average monthly transactions during a calendar year up to the month of reporting.</t>
  </si>
  <si>
    <t>194099^</t>
  </si>
  <si>
    <t>200,882 ^</t>
  </si>
  <si>
    <t xml:space="preserve">^ Feb 2011 restated </t>
  </si>
  <si>
    <t>Outstanding advances on credit cards to the personal and professional sectors: (Rs mn)</t>
  </si>
  <si>
    <t>Source: Off-Site and Licensing Division, Supervision Department.</t>
  </si>
  <si>
    <r>
      <t>Impaired advances on credit cards to the personal and professional                         sectors **</t>
    </r>
    <r>
      <rPr>
        <i/>
        <sz val="10"/>
        <rFont val="Arial"/>
        <family val="2"/>
      </rPr>
      <t xml:space="preserve">: (Rs mn) </t>
    </r>
  </si>
  <si>
    <t xml:space="preserve"># Information disclosed as from March 2008. </t>
  </si>
  <si>
    <t>** Information available on a quarterly basis. Figures not yet available for December 2011</t>
  </si>
  <si>
    <t>Table 51a: Electronic Banking Transactions: December 2007 - January 2012</t>
  </si>
  <si>
    <t>Table 51b: Internet Banking Transactions: December 2007 - January 2012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</si>
</sst>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_-* #,##0_-;\-* #,##0_-;_-* &quot;-&quot;??_-;_-@_-"/>
    <numFmt numFmtId="174" formatCode="_-* #,##0.0_-;\-* #,##0.0_-;_-* &quot;-&quot;??_-;_-@_-"/>
    <numFmt numFmtId="175" formatCode="#,##0.0"/>
    <numFmt numFmtId="176" formatCode="_(* #,##0_);_(* \(#,##0\);_(* &quot;-&quot;??_);_(@_)"/>
    <numFmt numFmtId="177" formatCode="_(* #,##0.0_);_(* \(#,##0.0\);_(* &quot;-&quot;??_);_(@_)"/>
    <numFmt numFmtId="178" formatCode="#,##0.000"/>
    <numFmt numFmtId="179" formatCode="0.00000"/>
    <numFmt numFmtId="180" formatCode="0.0000"/>
    <numFmt numFmtId="181" formatCode="0.000"/>
    <numFmt numFmtId="182" formatCode="0.0"/>
    <numFmt numFmtId="183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mediumGray">
        <fgColor indexed="22"/>
        <bgColor indexed="9"/>
      </patternFill>
    </fill>
    <fill>
      <patternFill patternType="mediumGray">
        <fgColor indexed="22"/>
        <bgColor theme="2"/>
      </patternFill>
    </fill>
    <fill>
      <patternFill patternType="solid">
        <fgColor theme="2"/>
        <bgColor indexed="64"/>
      </patternFill>
    </fill>
    <fill>
      <patternFill patternType="gray125">
        <bgColor theme="2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18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Continuous" vertical="center"/>
    </xf>
    <xf numFmtId="17" fontId="5" fillId="18" borderId="10" xfId="0" applyNumberFormat="1" applyFont="1" applyFill="1" applyBorder="1" applyAlignment="1">
      <alignment horizontal="centerContinuous" vertical="center"/>
    </xf>
    <xf numFmtId="17" fontId="5" fillId="32" borderId="10" xfId="0" applyNumberFormat="1" applyFont="1" applyFill="1" applyBorder="1" applyAlignment="1">
      <alignment horizontal="centerContinuous" vertical="center"/>
    </xf>
    <xf numFmtId="17" fontId="5" fillId="32" borderId="10" xfId="0" applyNumberFormat="1" applyFont="1" applyFill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Continuous" vertical="center"/>
    </xf>
    <xf numFmtId="17" fontId="5" fillId="0" borderId="11" xfId="0" applyNumberFormat="1" applyFont="1" applyBorder="1" applyAlignment="1">
      <alignment horizontal="centerContinuous" vertical="center"/>
    </xf>
    <xf numFmtId="17" fontId="5" fillId="0" borderId="12" xfId="0" applyNumberFormat="1" applyFont="1" applyBorder="1" applyAlignment="1">
      <alignment horizontal="centerContinuous" vertical="center"/>
    </xf>
    <xf numFmtId="17" fontId="5" fillId="0" borderId="13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18" borderId="10" xfId="0" applyFont="1" applyFill="1" applyBorder="1" applyAlignment="1">
      <alignment horizontal="right" vertical="center"/>
    </xf>
    <xf numFmtId="173" fontId="4" fillId="0" borderId="10" xfId="42" applyNumberFormat="1" applyFont="1" applyBorder="1" applyAlignment="1">
      <alignment horizontal="right" vertical="center"/>
    </xf>
    <xf numFmtId="173" fontId="4" fillId="0" borderId="10" xfId="42" applyNumberFormat="1" applyFont="1" applyBorder="1" applyAlignment="1">
      <alignment vertical="center"/>
    </xf>
    <xf numFmtId="173" fontId="4" fillId="0" borderId="0" xfId="42" applyNumberFormat="1" applyFont="1" applyBorder="1" applyAlignment="1">
      <alignment vertical="center"/>
    </xf>
    <xf numFmtId="173" fontId="4" fillId="0" borderId="11" xfId="42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3" fontId="4" fillId="0" borderId="10" xfId="42" applyNumberFormat="1" applyFont="1" applyBorder="1" applyAlignment="1">
      <alignment horizontal="center" vertical="center"/>
    </xf>
    <xf numFmtId="173" fontId="4" fillId="18" borderId="10" xfId="42" applyNumberFormat="1" applyFont="1" applyFill="1" applyBorder="1" applyAlignment="1">
      <alignment horizontal="right" vertical="center"/>
    </xf>
    <xf numFmtId="173" fontId="4" fillId="0" borderId="10" xfId="42" applyNumberFormat="1" applyFont="1" applyBorder="1" applyAlignment="1">
      <alignment vertical="center" shrinkToFit="1"/>
    </xf>
    <xf numFmtId="173" fontId="4" fillId="0" borderId="0" xfId="42" applyNumberFormat="1" applyFont="1" applyBorder="1" applyAlignment="1">
      <alignment vertical="center" shrinkToFit="1"/>
    </xf>
    <xf numFmtId="173" fontId="4" fillId="0" borderId="11" xfId="42" applyNumberFormat="1" applyFont="1" applyBorder="1" applyAlignment="1">
      <alignment vertical="center" shrinkToFi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18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3" fontId="4" fillId="0" borderId="0" xfId="42" applyNumberFormat="1" applyFont="1" applyBorder="1" applyAlignment="1">
      <alignment horizontal="right" vertical="center"/>
    </xf>
    <xf numFmtId="173" fontId="4" fillId="0" borderId="11" xfId="42" applyNumberFormat="1" applyFont="1" applyBorder="1" applyAlignment="1">
      <alignment horizontal="right" vertical="center"/>
    </xf>
    <xf numFmtId="173" fontId="4" fillId="0" borderId="10" xfId="42" applyNumberFormat="1" applyFont="1" applyFill="1" applyBorder="1" applyAlignment="1">
      <alignment horizontal="right" vertical="center"/>
    </xf>
    <xf numFmtId="173" fontId="4" fillId="0" borderId="0" xfId="42" applyNumberFormat="1" applyFont="1" applyFill="1" applyBorder="1" applyAlignment="1">
      <alignment horizontal="right" vertical="center"/>
    </xf>
    <xf numFmtId="173" fontId="6" fillId="0" borderId="10" xfId="42" applyNumberFormat="1" applyFont="1" applyBorder="1" applyAlignment="1">
      <alignment vertical="center"/>
    </xf>
    <xf numFmtId="173" fontId="6" fillId="0" borderId="10" xfId="42" applyNumberFormat="1" applyFont="1" applyBorder="1" applyAlignment="1">
      <alignment horizontal="right" vertical="center"/>
    </xf>
    <xf numFmtId="173" fontId="6" fillId="18" borderId="10" xfId="42" applyNumberFormat="1" applyFont="1" applyFill="1" applyBorder="1" applyAlignment="1">
      <alignment horizontal="right" vertical="center"/>
    </xf>
    <xf numFmtId="173" fontId="4" fillId="0" borderId="10" xfId="42" applyNumberFormat="1" applyFont="1" applyBorder="1" applyAlignment="1">
      <alignment horizontal="right" vertical="center" shrinkToFit="1"/>
    </xf>
    <xf numFmtId="173" fontId="4" fillId="0" borderId="0" xfId="42" applyNumberFormat="1" applyFont="1" applyBorder="1" applyAlignment="1">
      <alignment horizontal="right" vertical="center" shrinkToFit="1"/>
    </xf>
    <xf numFmtId="173" fontId="4" fillId="0" borderId="11" xfId="42" applyNumberFormat="1" applyFont="1" applyBorder="1" applyAlignment="1">
      <alignment horizontal="right" vertical="center" shrinkToFit="1"/>
    </xf>
    <xf numFmtId="173" fontId="6" fillId="0" borderId="0" xfId="42" applyNumberFormat="1" applyFont="1" applyBorder="1" applyAlignment="1">
      <alignment horizontal="right" vertical="center"/>
    </xf>
    <xf numFmtId="173" fontId="6" fillId="0" borderId="11" xfId="42" applyNumberFormat="1" applyFont="1" applyBorder="1" applyAlignment="1">
      <alignment horizontal="right" vertical="center"/>
    </xf>
    <xf numFmtId="174" fontId="4" fillId="0" borderId="10" xfId="42" applyNumberFormat="1" applyFont="1" applyBorder="1" applyAlignment="1">
      <alignment horizontal="right" vertical="center"/>
    </xf>
    <xf numFmtId="174" fontId="4" fillId="0" borderId="10" xfId="42" applyNumberFormat="1" applyFont="1" applyBorder="1" applyAlignment="1">
      <alignment vertical="center"/>
    </xf>
    <xf numFmtId="174" fontId="4" fillId="0" borderId="0" xfId="42" applyNumberFormat="1" applyFont="1" applyBorder="1" applyAlignment="1">
      <alignment vertical="center"/>
    </xf>
    <xf numFmtId="174" fontId="4" fillId="0" borderId="11" xfId="42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18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7" fillId="0" borderId="23" xfId="42" applyNumberFormat="1" applyFont="1" applyBorder="1" applyAlignment="1">
      <alignment horizontal="center" vertical="center"/>
    </xf>
    <xf numFmtId="176" fontId="7" fillId="0" borderId="24" xfId="42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7" fillId="0" borderId="22" xfId="42" applyNumberFormat="1" applyFont="1" applyBorder="1" applyAlignment="1">
      <alignment horizontal="center" vertical="center"/>
    </xf>
    <xf numFmtId="176" fontId="7" fillId="0" borderId="25" xfId="42" applyNumberFormat="1" applyFont="1" applyBorder="1" applyAlignment="1">
      <alignment horizontal="center" vertical="center"/>
    </xf>
    <xf numFmtId="176" fontId="7" fillId="0" borderId="20" xfId="42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9" fontId="4" fillId="0" borderId="28" xfId="0" applyNumberFormat="1" applyFont="1" applyFill="1" applyBorder="1" applyAlignment="1">
      <alignment horizontal="center" vertical="center"/>
    </xf>
    <xf numFmtId="176" fontId="7" fillId="0" borderId="28" xfId="42" applyNumberFormat="1" applyFont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76" fontId="7" fillId="0" borderId="10" xfId="42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7" fillId="0" borderId="21" xfId="42" applyNumberFormat="1" applyFont="1" applyBorder="1" applyAlignment="1">
      <alignment horizontal="center" vertical="center"/>
    </xf>
    <xf numFmtId="169" fontId="5" fillId="0" borderId="28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center" vertical="center"/>
    </xf>
    <xf numFmtId="176" fontId="7" fillId="0" borderId="17" xfId="42" applyNumberFormat="1" applyFont="1" applyBorder="1" applyAlignment="1">
      <alignment horizontal="center" vertical="center"/>
    </xf>
    <xf numFmtId="176" fontId="7" fillId="0" borderId="29" xfId="42" applyNumberFormat="1" applyFont="1" applyBorder="1" applyAlignment="1">
      <alignment horizontal="center" vertical="center"/>
    </xf>
    <xf numFmtId="176" fontId="7" fillId="0" borderId="27" xfId="42" applyNumberFormat="1" applyFont="1" applyBorder="1" applyAlignment="1">
      <alignment horizontal="center" vertical="center"/>
    </xf>
    <xf numFmtId="169" fontId="5" fillId="0" borderId="30" xfId="0" applyNumberFormat="1" applyFont="1" applyFill="1" applyBorder="1" applyAlignment="1">
      <alignment horizontal="center" vertical="center"/>
    </xf>
    <xf numFmtId="169" fontId="4" fillId="0" borderId="31" xfId="0" applyNumberFormat="1" applyFont="1" applyFill="1" applyBorder="1" applyAlignment="1">
      <alignment horizontal="center" vertical="center"/>
    </xf>
    <xf numFmtId="169" fontId="4" fillId="0" borderId="32" xfId="0" applyNumberFormat="1" applyFont="1" applyFill="1" applyBorder="1" applyAlignment="1">
      <alignment horizontal="center" vertical="center"/>
    </xf>
    <xf numFmtId="176" fontId="7" fillId="0" borderId="26" xfId="42" applyNumberFormat="1" applyFont="1" applyBorder="1" applyAlignment="1">
      <alignment horizontal="center" vertical="center"/>
    </xf>
    <xf numFmtId="169" fontId="4" fillId="0" borderId="30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4" fontId="8" fillId="0" borderId="11" xfId="42" applyNumberFormat="1" applyFont="1" applyBorder="1" applyAlignment="1">
      <alignment vertical="center"/>
    </xf>
    <xf numFmtId="174" fontId="8" fillId="0" borderId="10" xfId="42" applyNumberFormat="1" applyFont="1" applyBorder="1" applyAlignment="1">
      <alignment vertical="center"/>
    </xf>
    <xf numFmtId="174" fontId="8" fillId="0" borderId="0" xfId="42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176" fontId="7" fillId="0" borderId="11" xfId="42" applyNumberFormat="1" applyFont="1" applyBorder="1" applyAlignment="1">
      <alignment horizontal="center" vertical="center"/>
    </xf>
    <xf numFmtId="176" fontId="7" fillId="0" borderId="19" xfId="42" applyNumberFormat="1" applyFont="1" applyBorder="1" applyAlignment="1">
      <alignment horizontal="center" vertical="center"/>
    </xf>
    <xf numFmtId="176" fontId="7" fillId="0" borderId="33" xfId="42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9" xfId="0" applyFont="1" applyBorder="1" applyAlignment="1">
      <alignment vertical="center"/>
    </xf>
    <xf numFmtId="173" fontId="4" fillId="0" borderId="29" xfId="42" applyNumberFormat="1" applyFont="1" applyBorder="1" applyAlignment="1">
      <alignment vertical="center"/>
    </xf>
    <xf numFmtId="173" fontId="4" fillId="0" borderId="29" xfId="42" applyNumberFormat="1" applyFont="1" applyBorder="1" applyAlignment="1">
      <alignment horizontal="right" vertical="center"/>
    </xf>
    <xf numFmtId="174" fontId="4" fillId="0" borderId="29" xfId="42" applyNumberFormat="1" applyFont="1" applyBorder="1" applyAlignment="1">
      <alignment vertical="center"/>
    </xf>
    <xf numFmtId="169" fontId="4" fillId="0" borderId="19" xfId="0" applyNumberFormat="1" applyFont="1" applyFill="1" applyBorder="1" applyAlignment="1">
      <alignment horizontal="center" vertical="center"/>
    </xf>
    <xf numFmtId="169" fontId="4" fillId="0" borderId="27" xfId="0" applyNumberFormat="1" applyFont="1" applyFill="1" applyBorder="1" applyAlignment="1">
      <alignment horizontal="center" vertical="center"/>
    </xf>
    <xf numFmtId="173" fontId="5" fillId="0" borderId="10" xfId="42" applyNumberFormat="1" applyFont="1" applyBorder="1" applyAlignment="1">
      <alignment vertical="center"/>
    </xf>
    <xf numFmtId="174" fontId="5" fillId="0" borderId="10" xfId="42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" fontId="5" fillId="32" borderId="11" xfId="0" applyNumberFormat="1" applyFont="1" applyFill="1" applyBorder="1" applyAlignment="1">
      <alignment horizontal="centerContinuous" vertical="center"/>
    </xf>
    <xf numFmtId="17" fontId="5" fillId="0" borderId="31" xfId="0" applyNumberFormat="1" applyFont="1" applyBorder="1" applyAlignment="1">
      <alignment horizontal="centerContinuous" vertical="center"/>
    </xf>
    <xf numFmtId="173" fontId="4" fillId="0" borderId="31" xfId="42" applyNumberFormat="1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173" fontId="4" fillId="0" borderId="31" xfId="42" applyNumberFormat="1" applyFont="1" applyBorder="1" applyAlignment="1">
      <alignment vertical="center" shrinkToFit="1"/>
    </xf>
    <xf numFmtId="3" fontId="4" fillId="0" borderId="31" xfId="0" applyNumberFormat="1" applyFont="1" applyBorder="1" applyAlignment="1">
      <alignment horizontal="right" vertical="center" wrapText="1"/>
    </xf>
    <xf numFmtId="173" fontId="4" fillId="0" borderId="31" xfId="42" applyNumberFormat="1" applyFont="1" applyBorder="1" applyAlignment="1">
      <alignment horizontal="right" vertical="center"/>
    </xf>
    <xf numFmtId="173" fontId="6" fillId="0" borderId="31" xfId="42" applyNumberFormat="1" applyFont="1" applyBorder="1" applyAlignment="1">
      <alignment horizontal="right" vertical="center"/>
    </xf>
    <xf numFmtId="174" fontId="4" fillId="0" borderId="31" xfId="42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4" fillId="0" borderId="29" xfId="42" applyNumberFormat="1" applyFont="1" applyBorder="1" applyAlignment="1">
      <alignment horizontal="center" vertical="center"/>
    </xf>
    <xf numFmtId="175" fontId="4" fillId="0" borderId="29" xfId="0" applyNumberFormat="1" applyFont="1" applyBorder="1" applyAlignment="1">
      <alignment vertical="center"/>
    </xf>
    <xf numFmtId="175" fontId="8" fillId="0" borderId="2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3" fontId="4" fillId="0" borderId="23" xfId="42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75" fontId="8" fillId="0" borderId="23" xfId="0" applyNumberFormat="1" applyFont="1" applyBorder="1" applyAlignment="1">
      <alignment vertical="center"/>
    </xf>
    <xf numFmtId="175" fontId="4" fillId="0" borderId="23" xfId="0" applyNumberFormat="1" applyFont="1" applyBorder="1" applyAlignment="1">
      <alignment vertical="center"/>
    </xf>
    <xf numFmtId="176" fontId="4" fillId="0" borderId="23" xfId="42" applyNumberFormat="1" applyFont="1" applyBorder="1" applyAlignment="1">
      <alignment horizontal="center" vertical="center"/>
    </xf>
    <xf numFmtId="173" fontId="7" fillId="0" borderId="22" xfId="42" applyNumberFormat="1" applyFont="1" applyBorder="1" applyAlignment="1">
      <alignment horizontal="center" vertical="center"/>
    </xf>
    <xf numFmtId="176" fontId="1" fillId="0" borderId="0" xfId="42" applyNumberFormat="1" applyFont="1" applyBorder="1" applyAlignment="1">
      <alignment/>
    </xf>
    <xf numFmtId="0" fontId="8" fillId="0" borderId="0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center"/>
    </xf>
    <xf numFmtId="173" fontId="4" fillId="0" borderId="23" xfId="42" applyNumberFormat="1" applyFont="1" applyBorder="1" applyAlignment="1">
      <alignment horizontal="right" vertical="center"/>
    </xf>
    <xf numFmtId="0" fontId="4" fillId="34" borderId="34" xfId="0" applyFont="1" applyFill="1" applyBorder="1" applyAlignment="1">
      <alignment horizontal="center" vertical="center"/>
    </xf>
    <xf numFmtId="17" fontId="5" fillId="35" borderId="35" xfId="0" applyNumberFormat="1" applyFont="1" applyFill="1" applyBorder="1" applyAlignment="1">
      <alignment horizontal="center" vertical="center"/>
    </xf>
    <xf numFmtId="17" fontId="5" fillId="34" borderId="35" xfId="0" applyNumberFormat="1" applyFont="1" applyFill="1" applyBorder="1" applyAlignment="1">
      <alignment horizontal="center" vertical="center"/>
    </xf>
    <xf numFmtId="17" fontId="5" fillId="34" borderId="36" xfId="0" applyNumberFormat="1" applyFont="1" applyFill="1" applyBorder="1" applyAlignment="1">
      <alignment horizontal="center" vertical="center"/>
    </xf>
    <xf numFmtId="176" fontId="7" fillId="35" borderId="37" xfId="42" applyNumberFormat="1" applyFont="1" applyFill="1" applyBorder="1" applyAlignment="1">
      <alignment horizontal="center" vertical="center"/>
    </xf>
    <xf numFmtId="17" fontId="5" fillId="34" borderId="34" xfId="0" applyNumberFormat="1" applyFont="1" applyFill="1" applyBorder="1" applyAlignment="1">
      <alignment horizontal="center" vertical="center"/>
    </xf>
    <xf numFmtId="172" fontId="5" fillId="34" borderId="38" xfId="0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Continuous" vertical="center"/>
    </xf>
    <xf numFmtId="0" fontId="4" fillId="34" borderId="31" xfId="0" applyFont="1" applyFill="1" applyBorder="1" applyAlignment="1">
      <alignment vertical="center"/>
    </xf>
    <xf numFmtId="0" fontId="4" fillId="34" borderId="31" xfId="0" applyFont="1" applyFill="1" applyBorder="1" applyAlignment="1">
      <alignment horizontal="left" vertical="center" indent="1"/>
    </xf>
    <xf numFmtId="173" fontId="4" fillId="34" borderId="31" xfId="42" applyNumberFormat="1" applyFont="1" applyFill="1" applyBorder="1" applyAlignment="1">
      <alignment vertical="center"/>
    </xf>
    <xf numFmtId="173" fontId="4" fillId="34" borderId="31" xfId="42" applyNumberFormat="1" applyFont="1" applyFill="1" applyBorder="1" applyAlignment="1">
      <alignment horizontal="left" vertical="center" indent="2"/>
    </xf>
    <xf numFmtId="0" fontId="8" fillId="34" borderId="31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 wrapText="1"/>
    </xf>
    <xf numFmtId="0" fontId="4" fillId="34" borderId="32" xfId="0" applyFont="1" applyFill="1" applyBorder="1" applyAlignment="1">
      <alignment horizontal="left" vertical="center" indent="1"/>
    </xf>
    <xf numFmtId="0" fontId="4" fillId="36" borderId="39" xfId="0" applyFont="1" applyFill="1" applyBorder="1" applyAlignment="1">
      <alignment vertical="center"/>
    </xf>
    <xf numFmtId="176" fontId="7" fillId="35" borderId="17" xfId="42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172" fontId="5" fillId="34" borderId="41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17" fontId="5" fillId="36" borderId="42" xfId="0" applyNumberFormat="1" applyFont="1" applyFill="1" applyBorder="1" applyAlignment="1">
      <alignment vertical="center"/>
    </xf>
    <xf numFmtId="17" fontId="5" fillId="36" borderId="13" xfId="0" applyNumberFormat="1" applyFont="1" applyFill="1" applyBorder="1" applyAlignment="1">
      <alignment vertical="center"/>
    </xf>
    <xf numFmtId="17" fontId="5" fillId="36" borderId="43" xfId="0" applyNumberFormat="1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182" fontId="4" fillId="0" borderId="29" xfId="0" applyNumberFormat="1" applyFont="1" applyBorder="1" applyAlignment="1">
      <alignment vertical="center"/>
    </xf>
    <xf numFmtId="176" fontId="7" fillId="37" borderId="29" xfId="42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17" fontId="5" fillId="38" borderId="39" xfId="0" applyNumberFormat="1" applyFont="1" applyFill="1" applyBorder="1" applyAlignment="1">
      <alignment horizontal="center" vertical="center"/>
    </xf>
    <xf numFmtId="17" fontId="5" fillId="38" borderId="44" xfId="0" applyNumberFormat="1" applyFont="1" applyFill="1" applyBorder="1" applyAlignment="1">
      <alignment horizontal="center" vertical="center"/>
    </xf>
    <xf numFmtId="17" fontId="5" fillId="38" borderId="45" xfId="0" applyNumberFormat="1" applyFont="1" applyFill="1" applyBorder="1" applyAlignment="1">
      <alignment horizontal="center" vertical="center"/>
    </xf>
    <xf numFmtId="17" fontId="5" fillId="36" borderId="39" xfId="0" applyNumberFormat="1" applyFont="1" applyFill="1" applyBorder="1" applyAlignment="1">
      <alignment horizontal="center" vertical="center"/>
    </xf>
    <xf numFmtId="17" fontId="5" fillId="36" borderId="44" xfId="0" applyNumberFormat="1" applyFont="1" applyFill="1" applyBorder="1" applyAlignment="1">
      <alignment horizontal="center" vertical="center"/>
    </xf>
    <xf numFmtId="17" fontId="5" fillId="36" borderId="4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tabSelected="1" zoomScale="85" zoomScaleNormal="85" zoomScalePageLayoutView="0" workbookViewId="0" topLeftCell="A1">
      <pane xSplit="65" ySplit="3" topLeftCell="DO4" activePane="bottomRight" state="frozen"/>
      <selection pane="topLeft" activeCell="A1" sqref="A1"/>
      <selection pane="topRight" activeCell="BN1" sqref="BN1"/>
      <selection pane="bottomLeft" activeCell="A4" sqref="A4"/>
      <selection pane="bottomRight" activeCell="DQ38" sqref="DQ38"/>
    </sheetView>
  </sheetViews>
  <sheetFormatPr defaultColWidth="30.421875" defaultRowHeight="15"/>
  <cols>
    <col min="1" max="1" width="34.8515625" style="3" customWidth="1"/>
    <col min="2" max="4" width="10.57421875" style="4" hidden="1" customWidth="1"/>
    <col min="5" max="5" width="10.57421875" style="5" hidden="1" customWidth="1"/>
    <col min="6" max="6" width="10.28125" style="4" hidden="1" customWidth="1"/>
    <col min="7" max="8" width="10.57421875" style="4" hidden="1" customWidth="1"/>
    <col min="9" max="9" width="10.28125" style="4" hidden="1" customWidth="1"/>
    <col min="10" max="11" width="10.57421875" style="4" hidden="1" customWidth="1"/>
    <col min="12" max="12" width="10.28125" style="4" hidden="1" customWidth="1"/>
    <col min="13" max="13" width="10.57421875" style="4" hidden="1" customWidth="1"/>
    <col min="14" max="39" width="10.28125" style="4" hidden="1" customWidth="1"/>
    <col min="40" max="40" width="18.140625" style="4" hidden="1" customWidth="1"/>
    <col min="41" max="64" width="10.28125" style="4" hidden="1" customWidth="1"/>
    <col min="65" max="65" width="0.9921875" style="4" hidden="1" customWidth="1"/>
    <col min="66" max="103" width="10.28125" style="4" hidden="1" customWidth="1"/>
    <col min="104" max="107" width="10.28125" style="4" bestFit="1" customWidth="1"/>
    <col min="108" max="108" width="10.421875" style="4" bestFit="1" customWidth="1"/>
    <col min="109" max="113" width="10.421875" style="4" hidden="1" customWidth="1"/>
    <col min="114" max="133" width="10.8515625" style="4" customWidth="1"/>
    <col min="134" max="16384" width="30.421875" style="4" customWidth="1"/>
  </cols>
  <sheetData>
    <row r="1" spans="1:5" s="1" customFormat="1" ht="23.25">
      <c r="A1" s="71" t="s">
        <v>38</v>
      </c>
      <c r="E1" s="2"/>
    </row>
    <row r="2" ht="13.5" thickBot="1"/>
    <row r="3" spans="1:133" s="6" customFormat="1" ht="12.75">
      <c r="A3" s="151"/>
      <c r="B3" s="152">
        <v>36069</v>
      </c>
      <c r="C3" s="152">
        <v>36100</v>
      </c>
      <c r="D3" s="152">
        <v>36161</v>
      </c>
      <c r="E3" s="152">
        <v>36192</v>
      </c>
      <c r="F3" s="153">
        <v>36312</v>
      </c>
      <c r="G3" s="153">
        <v>36342</v>
      </c>
      <c r="H3" s="153">
        <v>36373</v>
      </c>
      <c r="I3" s="153">
        <v>36404</v>
      </c>
      <c r="J3" s="153">
        <v>36434</v>
      </c>
      <c r="K3" s="153">
        <v>36465</v>
      </c>
      <c r="L3" s="153">
        <v>36495</v>
      </c>
      <c r="M3" s="153">
        <v>36526</v>
      </c>
      <c r="N3" s="153">
        <v>36557</v>
      </c>
      <c r="O3" s="153">
        <v>36586</v>
      </c>
      <c r="P3" s="153">
        <v>36617</v>
      </c>
      <c r="Q3" s="153">
        <v>36647</v>
      </c>
      <c r="R3" s="153">
        <v>36678</v>
      </c>
      <c r="S3" s="153">
        <v>36708</v>
      </c>
      <c r="T3" s="153">
        <v>36739</v>
      </c>
      <c r="U3" s="153">
        <v>36770</v>
      </c>
      <c r="V3" s="153">
        <v>36800</v>
      </c>
      <c r="W3" s="153">
        <v>36831</v>
      </c>
      <c r="X3" s="153">
        <v>36861</v>
      </c>
      <c r="Y3" s="153">
        <v>36892</v>
      </c>
      <c r="Z3" s="153">
        <v>36923</v>
      </c>
      <c r="AA3" s="153">
        <v>36951</v>
      </c>
      <c r="AB3" s="153">
        <v>36982</v>
      </c>
      <c r="AC3" s="153">
        <v>37012</v>
      </c>
      <c r="AD3" s="153">
        <v>37043</v>
      </c>
      <c r="AE3" s="153">
        <v>37073</v>
      </c>
      <c r="AF3" s="153">
        <v>37104</v>
      </c>
      <c r="AG3" s="153">
        <v>37135</v>
      </c>
      <c r="AH3" s="153">
        <v>37165</v>
      </c>
      <c r="AI3" s="153">
        <v>37196</v>
      </c>
      <c r="AJ3" s="153">
        <v>37226</v>
      </c>
      <c r="AK3" s="153">
        <v>37257</v>
      </c>
      <c r="AL3" s="153">
        <v>37288</v>
      </c>
      <c r="AM3" s="153" t="s">
        <v>0</v>
      </c>
      <c r="AN3" s="153" t="s">
        <v>1</v>
      </c>
      <c r="AO3" s="153" t="s">
        <v>2</v>
      </c>
      <c r="AP3" s="153" t="s">
        <v>3</v>
      </c>
      <c r="AQ3" s="153">
        <v>37438</v>
      </c>
      <c r="AR3" s="153">
        <v>37469</v>
      </c>
      <c r="AS3" s="153">
        <v>37500</v>
      </c>
      <c r="AT3" s="153">
        <v>37530</v>
      </c>
      <c r="AU3" s="153">
        <v>37561</v>
      </c>
      <c r="AV3" s="153">
        <v>37591</v>
      </c>
      <c r="AW3" s="153">
        <v>37622</v>
      </c>
      <c r="AX3" s="153">
        <v>37655</v>
      </c>
      <c r="AY3" s="153">
        <v>37681</v>
      </c>
      <c r="AZ3" s="153">
        <v>37712</v>
      </c>
      <c r="BA3" s="153">
        <v>37742</v>
      </c>
      <c r="BB3" s="153">
        <v>37773</v>
      </c>
      <c r="BC3" s="153">
        <v>37803</v>
      </c>
      <c r="BD3" s="153">
        <v>37834</v>
      </c>
      <c r="BE3" s="153">
        <v>37865</v>
      </c>
      <c r="BF3" s="153">
        <v>37895</v>
      </c>
      <c r="BG3" s="153">
        <v>37926</v>
      </c>
      <c r="BH3" s="153">
        <v>37956</v>
      </c>
      <c r="BI3" s="153">
        <v>37987</v>
      </c>
      <c r="BJ3" s="153">
        <v>38018</v>
      </c>
      <c r="BK3" s="153">
        <v>38047</v>
      </c>
      <c r="BL3" s="153">
        <v>38078</v>
      </c>
      <c r="BM3" s="154">
        <v>38108</v>
      </c>
      <c r="BN3" s="153">
        <v>38139</v>
      </c>
      <c r="BO3" s="155">
        <v>86194</v>
      </c>
      <c r="BP3" s="156">
        <v>38687</v>
      </c>
      <c r="BQ3" s="155">
        <v>86194</v>
      </c>
      <c r="BR3" s="155">
        <v>86194</v>
      </c>
      <c r="BS3" s="155">
        <v>86194</v>
      </c>
      <c r="BT3" s="156">
        <v>38322</v>
      </c>
      <c r="BU3" s="155">
        <v>86194</v>
      </c>
      <c r="BV3" s="155">
        <v>86194</v>
      </c>
      <c r="BW3" s="155">
        <v>86194</v>
      </c>
      <c r="BX3" s="155">
        <v>86194</v>
      </c>
      <c r="BY3" s="155">
        <v>86194</v>
      </c>
      <c r="BZ3" s="153">
        <v>38504</v>
      </c>
      <c r="CA3" s="155">
        <v>86194</v>
      </c>
      <c r="CB3" s="156">
        <v>38687</v>
      </c>
      <c r="CC3" s="153"/>
      <c r="CD3" s="153"/>
      <c r="CE3" s="153"/>
      <c r="CF3" s="153"/>
      <c r="CG3" s="153"/>
      <c r="CH3" s="153">
        <v>38869</v>
      </c>
      <c r="CI3" s="153"/>
      <c r="CJ3" s="153"/>
      <c r="CK3" s="153"/>
      <c r="CL3" s="153"/>
      <c r="CM3" s="153"/>
      <c r="CN3" s="153">
        <v>39052</v>
      </c>
      <c r="CO3" s="153"/>
      <c r="CP3" s="153"/>
      <c r="CQ3" s="153"/>
      <c r="CR3" s="153"/>
      <c r="CS3" s="153"/>
      <c r="CT3" s="153">
        <v>39234</v>
      </c>
      <c r="CU3" s="153"/>
      <c r="CV3" s="153"/>
      <c r="CW3" s="153"/>
      <c r="CX3" s="153"/>
      <c r="CY3" s="153"/>
      <c r="CZ3" s="153">
        <v>39417</v>
      </c>
      <c r="DA3" s="153">
        <v>39600</v>
      </c>
      <c r="DB3" s="153">
        <v>39783</v>
      </c>
      <c r="DC3" s="154">
        <v>39965</v>
      </c>
      <c r="DD3" s="157">
        <v>40149</v>
      </c>
      <c r="DE3" s="157">
        <v>40179</v>
      </c>
      <c r="DF3" s="157">
        <v>40210</v>
      </c>
      <c r="DG3" s="157">
        <v>40238</v>
      </c>
      <c r="DH3" s="157">
        <v>40269</v>
      </c>
      <c r="DI3" s="157">
        <v>40299</v>
      </c>
      <c r="DJ3" s="157">
        <v>40330</v>
      </c>
      <c r="DK3" s="157">
        <v>40360</v>
      </c>
      <c r="DL3" s="157">
        <v>40391</v>
      </c>
      <c r="DM3" s="157">
        <v>40422</v>
      </c>
      <c r="DN3" s="157">
        <v>40461</v>
      </c>
      <c r="DO3" s="157">
        <v>40493</v>
      </c>
      <c r="DP3" s="157">
        <v>40524</v>
      </c>
      <c r="DQ3" s="157">
        <v>40544</v>
      </c>
      <c r="DR3" s="157">
        <v>40576</v>
      </c>
      <c r="DS3" s="157">
        <v>40605</v>
      </c>
      <c r="DT3" s="157">
        <v>40637</v>
      </c>
      <c r="DU3" s="157">
        <v>40668</v>
      </c>
      <c r="DV3" s="157">
        <v>40700</v>
      </c>
      <c r="DW3" s="157">
        <v>40731</v>
      </c>
      <c r="DX3" s="157">
        <v>40763</v>
      </c>
      <c r="DY3" s="157">
        <v>40795</v>
      </c>
      <c r="DZ3" s="157">
        <v>40826</v>
      </c>
      <c r="EA3" s="157">
        <v>40858</v>
      </c>
      <c r="EB3" s="157">
        <v>40878</v>
      </c>
      <c r="EC3" s="157">
        <v>40910</v>
      </c>
    </row>
    <row r="4" spans="1:133" s="6" customFormat="1" ht="13.5" thickBot="1">
      <c r="A4" s="158"/>
      <c r="B4" s="7"/>
      <c r="C4" s="7"/>
      <c r="D4" s="7"/>
      <c r="E4" s="8"/>
      <c r="F4" s="9"/>
      <c r="G4" s="9"/>
      <c r="H4" s="9"/>
      <c r="I4" s="9"/>
      <c r="J4" s="9"/>
      <c r="K4" s="9"/>
      <c r="L4" s="9"/>
      <c r="M4" s="9"/>
      <c r="N4" s="9"/>
      <c r="O4" s="9" t="s">
        <v>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4</v>
      </c>
      <c r="AE4" s="9"/>
      <c r="AF4" s="9"/>
      <c r="AG4" s="9"/>
      <c r="AH4" s="9"/>
      <c r="AI4" s="9"/>
      <c r="AJ4" s="9"/>
      <c r="AK4" s="9"/>
      <c r="AL4" s="10"/>
      <c r="AM4" s="9"/>
      <c r="AN4" s="10" t="s">
        <v>4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19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</row>
    <row r="5" spans="1:133" s="6" customFormat="1" ht="12.75">
      <c r="A5" s="158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12"/>
      <c r="BN5" s="120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11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4"/>
      <c r="CX5" s="15"/>
      <c r="CY5" s="15"/>
      <c r="CZ5" s="16"/>
      <c r="DA5" s="18"/>
      <c r="DB5" s="17"/>
      <c r="DC5" s="17"/>
      <c r="DD5" s="19"/>
      <c r="DE5" s="19"/>
      <c r="DF5" s="134"/>
      <c r="DG5" s="134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</row>
    <row r="6" spans="1:133" ht="12.75">
      <c r="A6" s="159" t="s">
        <v>5</v>
      </c>
      <c r="B6" s="20">
        <v>190</v>
      </c>
      <c r="C6" s="20">
        <v>190</v>
      </c>
      <c r="D6" s="21">
        <v>197</v>
      </c>
      <c r="E6" s="22">
        <v>197</v>
      </c>
      <c r="F6" s="21">
        <v>196</v>
      </c>
      <c r="G6" s="21">
        <v>196</v>
      </c>
      <c r="H6" s="21">
        <v>199</v>
      </c>
      <c r="I6" s="21">
        <v>196</v>
      </c>
      <c r="J6" s="21">
        <v>201</v>
      </c>
      <c r="K6" s="21">
        <v>202</v>
      </c>
      <c r="L6" s="21">
        <v>206</v>
      </c>
      <c r="M6" s="21">
        <v>208</v>
      </c>
      <c r="N6" s="21">
        <v>208</v>
      </c>
      <c r="O6" s="21">
        <v>208</v>
      </c>
      <c r="P6" s="21">
        <v>217</v>
      </c>
      <c r="Q6" s="21">
        <v>217</v>
      </c>
      <c r="R6" s="23">
        <v>221</v>
      </c>
      <c r="S6" s="23">
        <v>226</v>
      </c>
      <c r="T6" s="23">
        <v>228</v>
      </c>
      <c r="U6" s="23">
        <v>228</v>
      </c>
      <c r="V6" s="23">
        <v>230</v>
      </c>
      <c r="W6" s="23">
        <v>231</v>
      </c>
      <c r="X6" s="23">
        <v>231</v>
      </c>
      <c r="Y6" s="23">
        <v>231</v>
      </c>
      <c r="Z6" s="23">
        <v>231</v>
      </c>
      <c r="AA6" s="23">
        <v>231</v>
      </c>
      <c r="AB6" s="23">
        <v>233</v>
      </c>
      <c r="AC6" s="23">
        <v>233</v>
      </c>
      <c r="AD6" s="23">
        <v>234</v>
      </c>
      <c r="AE6" s="23">
        <v>237</v>
      </c>
      <c r="AF6" s="24">
        <v>239</v>
      </c>
      <c r="AG6" s="24">
        <v>240</v>
      </c>
      <c r="AH6" s="24">
        <v>241</v>
      </c>
      <c r="AI6" s="24">
        <v>245</v>
      </c>
      <c r="AJ6" s="24">
        <v>248</v>
      </c>
      <c r="AK6" s="24">
        <v>248</v>
      </c>
      <c r="AL6" s="24">
        <v>251</v>
      </c>
      <c r="AM6" s="24">
        <v>238</v>
      </c>
      <c r="AN6" s="24">
        <v>238</v>
      </c>
      <c r="AO6" s="24">
        <v>238</v>
      </c>
      <c r="AP6" s="24">
        <v>242</v>
      </c>
      <c r="AQ6" s="24">
        <v>253</v>
      </c>
      <c r="AR6" s="24">
        <v>254</v>
      </c>
      <c r="AS6" s="24">
        <v>255</v>
      </c>
      <c r="AT6" s="24">
        <v>256</v>
      </c>
      <c r="AU6" s="24">
        <v>261</v>
      </c>
      <c r="AV6" s="24">
        <v>261</v>
      </c>
      <c r="AW6" s="24">
        <v>261</v>
      </c>
      <c r="AX6" s="24">
        <v>261</v>
      </c>
      <c r="AY6" s="24">
        <v>258</v>
      </c>
      <c r="AZ6" s="24">
        <v>256</v>
      </c>
      <c r="BA6" s="24">
        <v>256</v>
      </c>
      <c r="BB6" s="24">
        <v>257</v>
      </c>
      <c r="BC6" s="24">
        <v>259</v>
      </c>
      <c r="BD6" s="24">
        <v>262</v>
      </c>
      <c r="BE6" s="24">
        <v>269</v>
      </c>
      <c r="BF6" s="24">
        <v>270</v>
      </c>
      <c r="BG6" s="24">
        <v>270</v>
      </c>
      <c r="BH6" s="24">
        <v>270</v>
      </c>
      <c r="BI6" s="24">
        <v>272</v>
      </c>
      <c r="BJ6" s="24">
        <v>272</v>
      </c>
      <c r="BK6" s="24">
        <v>272</v>
      </c>
      <c r="BL6" s="24">
        <v>273</v>
      </c>
      <c r="BM6" s="26">
        <v>273</v>
      </c>
      <c r="BN6" s="121">
        <v>273</v>
      </c>
      <c r="BO6" s="24">
        <v>274</v>
      </c>
      <c r="BP6" s="24">
        <v>274</v>
      </c>
      <c r="BQ6" s="24">
        <v>278</v>
      </c>
      <c r="BR6" s="24">
        <v>282</v>
      </c>
      <c r="BS6" s="24">
        <v>282</v>
      </c>
      <c r="BT6" s="24">
        <v>283</v>
      </c>
      <c r="BU6" s="24">
        <v>281</v>
      </c>
      <c r="BV6" s="24">
        <v>283</v>
      </c>
      <c r="BW6" s="24">
        <v>283</v>
      </c>
      <c r="BX6" s="24">
        <v>283</v>
      </c>
      <c r="BY6" s="24">
        <v>284</v>
      </c>
      <c r="BZ6" s="24">
        <v>293</v>
      </c>
      <c r="CA6" s="24">
        <v>308</v>
      </c>
      <c r="CB6" s="24">
        <v>313</v>
      </c>
      <c r="CC6" s="24">
        <v>319</v>
      </c>
      <c r="CD6" s="24">
        <v>319</v>
      </c>
      <c r="CE6" s="24">
        <v>319</v>
      </c>
      <c r="CF6" s="24">
        <v>319</v>
      </c>
      <c r="CG6" s="24">
        <v>321</v>
      </c>
      <c r="CH6" s="24">
        <v>321</v>
      </c>
      <c r="CI6" s="24">
        <v>321</v>
      </c>
      <c r="CJ6" s="24">
        <v>324</v>
      </c>
      <c r="CK6" s="25">
        <v>324</v>
      </c>
      <c r="CL6" s="26">
        <v>325</v>
      </c>
      <c r="CM6" s="26">
        <v>326</v>
      </c>
      <c r="CN6" s="24">
        <v>326</v>
      </c>
      <c r="CO6" s="24">
        <v>327</v>
      </c>
      <c r="CP6" s="24">
        <v>328</v>
      </c>
      <c r="CQ6" s="24">
        <v>329</v>
      </c>
      <c r="CR6" s="24">
        <v>329</v>
      </c>
      <c r="CS6" s="24">
        <v>332</v>
      </c>
      <c r="CT6" s="24">
        <v>334</v>
      </c>
      <c r="CU6" s="24">
        <v>333</v>
      </c>
      <c r="CV6" s="24">
        <v>333</v>
      </c>
      <c r="CW6" s="25">
        <v>344</v>
      </c>
      <c r="CX6" s="27">
        <v>353</v>
      </c>
      <c r="CY6" s="27">
        <v>362</v>
      </c>
      <c r="CZ6" s="28">
        <v>368</v>
      </c>
      <c r="DA6" s="4">
        <v>382</v>
      </c>
      <c r="DB6" s="27">
        <v>364</v>
      </c>
      <c r="DC6" s="27">
        <v>369</v>
      </c>
      <c r="DD6" s="133">
        <v>381</v>
      </c>
      <c r="DE6" s="109">
        <v>381</v>
      </c>
      <c r="DF6" s="135">
        <v>382</v>
      </c>
      <c r="DG6" s="135">
        <v>382</v>
      </c>
      <c r="DH6" s="109">
        <v>382</v>
      </c>
      <c r="DI6" s="109">
        <v>382</v>
      </c>
      <c r="DJ6" s="109">
        <v>386</v>
      </c>
      <c r="DK6" s="109">
        <v>389</v>
      </c>
      <c r="DL6" s="109">
        <v>390</v>
      </c>
      <c r="DM6" s="109">
        <v>390</v>
      </c>
      <c r="DN6" s="109">
        <v>392</v>
      </c>
      <c r="DO6" s="109">
        <v>394</v>
      </c>
      <c r="DP6" s="109">
        <v>399</v>
      </c>
      <c r="DQ6" s="109">
        <v>402</v>
      </c>
      <c r="DR6" s="109">
        <v>405</v>
      </c>
      <c r="DS6" s="109">
        <v>407</v>
      </c>
      <c r="DT6" s="109">
        <v>411</v>
      </c>
      <c r="DU6" s="109">
        <v>415</v>
      </c>
      <c r="DV6" s="109">
        <v>416</v>
      </c>
      <c r="DW6" s="109">
        <v>417</v>
      </c>
      <c r="DX6" s="109">
        <v>418</v>
      </c>
      <c r="DY6" s="109">
        <v>421</v>
      </c>
      <c r="DZ6" s="109">
        <v>426</v>
      </c>
      <c r="EA6" s="109">
        <v>426</v>
      </c>
      <c r="EB6" s="109">
        <v>428</v>
      </c>
      <c r="EC6" s="109">
        <v>429</v>
      </c>
    </row>
    <row r="7" spans="1:133" ht="13.5" thickBot="1">
      <c r="A7" s="160"/>
      <c r="B7" s="20"/>
      <c r="C7" s="20"/>
      <c r="D7" s="21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31"/>
      <c r="BN7" s="122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30"/>
      <c r="CL7" s="31"/>
      <c r="CM7" s="31"/>
      <c r="CN7" s="21"/>
      <c r="CO7" s="21"/>
      <c r="CP7" s="21"/>
      <c r="CQ7" s="21"/>
      <c r="CR7" s="21"/>
      <c r="CS7" s="21"/>
      <c r="CT7" s="21"/>
      <c r="CU7" s="21"/>
      <c r="CV7" s="21"/>
      <c r="CW7" s="30"/>
      <c r="CX7" s="27"/>
      <c r="CY7" s="27"/>
      <c r="CZ7" s="28"/>
      <c r="DB7" s="27"/>
      <c r="DC7" s="27"/>
      <c r="DD7" s="29"/>
      <c r="DE7" s="29"/>
      <c r="DF7" s="136"/>
      <c r="DG7" s="136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</row>
    <row r="8" spans="1:133" ht="13.5" thickBot="1">
      <c r="A8" s="15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7"/>
      <c r="BN8" s="191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3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</row>
    <row r="9" spans="1:133" ht="12.75">
      <c r="A9" s="158"/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120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11"/>
      <c r="CL9" s="12"/>
      <c r="CM9" s="12"/>
      <c r="CN9" s="7"/>
      <c r="CO9" s="7"/>
      <c r="CP9" s="7"/>
      <c r="CQ9" s="7"/>
      <c r="CR9" s="7"/>
      <c r="CS9" s="7"/>
      <c r="CT9" s="7"/>
      <c r="CU9" s="7"/>
      <c r="CV9" s="7"/>
      <c r="CW9" s="11"/>
      <c r="CX9" s="27"/>
      <c r="CY9" s="27"/>
      <c r="CZ9" s="28"/>
      <c r="DB9" s="27"/>
      <c r="DC9" s="27"/>
      <c r="DD9" s="29"/>
      <c r="DE9" s="29"/>
      <c r="DF9" s="137"/>
      <c r="DG9" s="137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</row>
    <row r="10" spans="1:133" s="25" customFormat="1" ht="12.75">
      <c r="A10" s="159" t="s">
        <v>7</v>
      </c>
      <c r="B10" s="32">
        <v>1199803</v>
      </c>
      <c r="C10" s="32">
        <v>1276787</v>
      </c>
      <c r="D10" s="23">
        <v>1156177</v>
      </c>
      <c r="E10" s="33">
        <v>1060038</v>
      </c>
      <c r="F10" s="23">
        <v>1240692</v>
      </c>
      <c r="G10" s="23">
        <v>1305626</v>
      </c>
      <c r="H10" s="23">
        <v>1411797</v>
      </c>
      <c r="I10" s="23">
        <v>1393973</v>
      </c>
      <c r="J10" s="23">
        <v>1359388</v>
      </c>
      <c r="K10" s="23">
        <v>1522994</v>
      </c>
      <c r="L10" s="23">
        <v>1709744</v>
      </c>
      <c r="M10" s="23">
        <v>1316624</v>
      </c>
      <c r="N10" s="23">
        <v>1353038</v>
      </c>
      <c r="O10" s="23">
        <v>1441590</v>
      </c>
      <c r="P10" s="23">
        <v>1339535</v>
      </c>
      <c r="Q10" s="23">
        <v>1562009</v>
      </c>
      <c r="R10" s="23">
        <v>1415979</v>
      </c>
      <c r="S10" s="23">
        <v>1525223</v>
      </c>
      <c r="T10" s="23">
        <v>1545852</v>
      </c>
      <c r="U10" s="23">
        <v>1390368</v>
      </c>
      <c r="V10" s="23">
        <v>1655273</v>
      </c>
      <c r="W10" s="23">
        <v>1633994</v>
      </c>
      <c r="X10" s="23">
        <v>1884887</v>
      </c>
      <c r="Y10" s="23">
        <v>1715101</v>
      </c>
      <c r="Z10" s="23">
        <v>1423828</v>
      </c>
      <c r="AA10" s="23">
        <v>1655737</v>
      </c>
      <c r="AB10" s="23">
        <v>1680617</v>
      </c>
      <c r="AC10" s="23">
        <v>1704428</v>
      </c>
      <c r="AD10" s="23">
        <v>1579171</v>
      </c>
      <c r="AE10" s="23">
        <v>1751657</v>
      </c>
      <c r="AF10" s="24">
        <v>1698979</v>
      </c>
      <c r="AG10" s="24">
        <v>1592706</v>
      </c>
      <c r="AH10" s="24">
        <v>1856970</v>
      </c>
      <c r="AI10" s="24">
        <v>1700199</v>
      </c>
      <c r="AJ10" s="24">
        <v>2298230</v>
      </c>
      <c r="AK10" s="24">
        <v>1731019</v>
      </c>
      <c r="AL10" s="24">
        <v>1711340</v>
      </c>
      <c r="AM10" s="24">
        <v>1796151</v>
      </c>
      <c r="AN10" s="24">
        <v>1933754</v>
      </c>
      <c r="AO10" s="24">
        <v>1946676</v>
      </c>
      <c r="AP10" s="24">
        <v>1706705</v>
      </c>
      <c r="AQ10" s="24">
        <v>1979561</v>
      </c>
      <c r="AR10" s="24">
        <v>1908832</v>
      </c>
      <c r="AS10" s="24">
        <v>1964339</v>
      </c>
      <c r="AT10" s="24">
        <v>2003065</v>
      </c>
      <c r="AU10" s="24">
        <v>1961691</v>
      </c>
      <c r="AV10" s="24">
        <v>2534785</v>
      </c>
      <c r="AW10" s="24">
        <v>1988815</v>
      </c>
      <c r="AX10" s="24">
        <v>1785213</v>
      </c>
      <c r="AY10" s="24">
        <v>2115284</v>
      </c>
      <c r="AZ10" s="24">
        <v>2022395</v>
      </c>
      <c r="BA10" s="24">
        <v>2124023</v>
      </c>
      <c r="BB10" s="24">
        <v>2134469</v>
      </c>
      <c r="BC10" s="24">
        <v>2144323</v>
      </c>
      <c r="BD10" s="24">
        <v>2125354</v>
      </c>
      <c r="BE10" s="24">
        <v>2241072</v>
      </c>
      <c r="BF10" s="24">
        <v>2304435</v>
      </c>
      <c r="BG10" s="24">
        <v>2181312</v>
      </c>
      <c r="BH10" s="24">
        <v>3152306</v>
      </c>
      <c r="BI10" s="24">
        <v>2240161</v>
      </c>
      <c r="BJ10" s="24">
        <v>2173883</v>
      </c>
      <c r="BK10" s="24">
        <v>2595910</v>
      </c>
      <c r="BL10" s="24">
        <v>2370652</v>
      </c>
      <c r="BM10" s="26">
        <v>2494182</v>
      </c>
      <c r="BN10" s="123">
        <v>2286308</v>
      </c>
      <c r="BO10" s="34">
        <v>2452036</v>
      </c>
      <c r="BP10" s="34">
        <v>2619330</v>
      </c>
      <c r="BQ10" s="34">
        <v>2420260</v>
      </c>
      <c r="BR10" s="34">
        <v>2436846</v>
      </c>
      <c r="BS10" s="34">
        <v>2709906</v>
      </c>
      <c r="BT10" s="34">
        <v>3285091</v>
      </c>
      <c r="BU10" s="34">
        <v>2530727</v>
      </c>
      <c r="BV10" s="34">
        <v>2298921</v>
      </c>
      <c r="BW10" s="34">
        <v>2583371</v>
      </c>
      <c r="BX10" s="34">
        <v>2456638</v>
      </c>
      <c r="BY10" s="34">
        <v>2809014</v>
      </c>
      <c r="BZ10" s="34">
        <v>2525605</v>
      </c>
      <c r="CA10" s="34">
        <v>2702023</v>
      </c>
      <c r="CB10" s="34">
        <v>3698436</v>
      </c>
      <c r="CC10" s="34">
        <v>2999569</v>
      </c>
      <c r="CD10" s="34">
        <v>2655214</v>
      </c>
      <c r="CE10" s="34">
        <v>2967336</v>
      </c>
      <c r="CF10" s="34">
        <v>2761953</v>
      </c>
      <c r="CG10" s="34">
        <v>3177467</v>
      </c>
      <c r="CH10" s="34">
        <v>2799201</v>
      </c>
      <c r="CI10" s="34">
        <v>3028378</v>
      </c>
      <c r="CJ10" s="34">
        <v>3016567</v>
      </c>
      <c r="CK10" s="35">
        <v>2870173</v>
      </c>
      <c r="CL10" s="36">
        <v>3225576</v>
      </c>
      <c r="CM10" s="36">
        <v>3253328</v>
      </c>
      <c r="CN10" s="34">
        <v>3784838</v>
      </c>
      <c r="CO10" s="34">
        <v>3262800</v>
      </c>
      <c r="CP10" s="34">
        <v>2692596</v>
      </c>
      <c r="CQ10" s="34">
        <v>3274464</v>
      </c>
      <c r="CR10" s="34">
        <v>3262646</v>
      </c>
      <c r="CS10" s="34">
        <v>3292101</v>
      </c>
      <c r="CT10" s="34">
        <v>3004774</v>
      </c>
      <c r="CU10" s="34">
        <v>3414646</v>
      </c>
      <c r="CV10" s="34">
        <v>3372285</v>
      </c>
      <c r="CW10" s="35">
        <v>3310451</v>
      </c>
      <c r="CX10" s="26">
        <v>3617630</v>
      </c>
      <c r="CY10" s="26">
        <v>3375218</v>
      </c>
      <c r="CZ10" s="24">
        <v>4496145</v>
      </c>
      <c r="DA10" s="25">
        <v>3554029</v>
      </c>
      <c r="DB10" s="26">
        <v>5009154</v>
      </c>
      <c r="DC10" s="26">
        <v>3823342</v>
      </c>
      <c r="DD10" s="110">
        <v>5084110</v>
      </c>
      <c r="DE10" s="138">
        <v>3711422</v>
      </c>
      <c r="DF10" s="138">
        <v>3594805</v>
      </c>
      <c r="DG10" s="138">
        <v>4230384</v>
      </c>
      <c r="DH10" s="110">
        <v>3960893</v>
      </c>
      <c r="DI10" s="110">
        <v>4224454</v>
      </c>
      <c r="DJ10" s="110">
        <v>3871374</v>
      </c>
      <c r="DK10" s="110">
        <v>3983481</v>
      </c>
      <c r="DL10" s="110">
        <v>4165782</v>
      </c>
      <c r="DM10" s="110">
        <v>3917979</v>
      </c>
      <c r="DN10" s="110">
        <v>4209379</v>
      </c>
      <c r="DO10" s="110">
        <v>4241772</v>
      </c>
      <c r="DP10" s="110">
        <v>5463130</v>
      </c>
      <c r="DQ10" s="110">
        <v>4224590</v>
      </c>
      <c r="DR10" s="110">
        <v>3929692</v>
      </c>
      <c r="DS10" s="110">
        <v>4452443</v>
      </c>
      <c r="DT10" s="110">
        <v>4320421</v>
      </c>
      <c r="DU10" s="110">
        <v>4555559</v>
      </c>
      <c r="DV10" s="110">
        <v>4139159</v>
      </c>
      <c r="DW10" s="110">
        <v>4488322</v>
      </c>
      <c r="DX10" s="110">
        <v>4487377</v>
      </c>
      <c r="DY10" s="110">
        <v>4271325</v>
      </c>
      <c r="DZ10" s="110">
        <v>4727613</v>
      </c>
      <c r="EA10" s="110">
        <v>4525691</v>
      </c>
      <c r="EB10" s="110">
        <v>5751277</v>
      </c>
      <c r="EC10" s="110">
        <v>4736872</v>
      </c>
    </row>
    <row r="11" spans="1:133" s="40" customFormat="1" ht="12.75">
      <c r="A11" s="159" t="s">
        <v>8</v>
      </c>
      <c r="B11" s="37">
        <v>1770</v>
      </c>
      <c r="C11" s="37">
        <v>1976</v>
      </c>
      <c r="D11" s="38">
        <v>1759</v>
      </c>
      <c r="E11" s="39">
        <v>1597</v>
      </c>
      <c r="F11" s="38">
        <v>1805</v>
      </c>
      <c r="G11" s="38">
        <v>1872</v>
      </c>
      <c r="H11" s="38">
        <v>2088</v>
      </c>
      <c r="I11" s="38">
        <v>2025</v>
      </c>
      <c r="J11" s="38">
        <v>2034</v>
      </c>
      <c r="K11" s="38">
        <v>2393</v>
      </c>
      <c r="L11" s="38">
        <v>3082</v>
      </c>
      <c r="M11" s="38">
        <v>2134</v>
      </c>
      <c r="N11" s="38">
        <v>2110</v>
      </c>
      <c r="O11" s="38">
        <v>2187</v>
      </c>
      <c r="P11" s="38">
        <v>2045</v>
      </c>
      <c r="Q11" s="38">
        <v>2340</v>
      </c>
      <c r="R11" s="23">
        <v>1998</v>
      </c>
      <c r="S11" s="23">
        <v>2228</v>
      </c>
      <c r="T11" s="23">
        <v>2285</v>
      </c>
      <c r="U11" s="23">
        <v>2042</v>
      </c>
      <c r="V11" s="23">
        <v>2582</v>
      </c>
      <c r="W11" s="23">
        <v>2600</v>
      </c>
      <c r="X11" s="23">
        <v>3364</v>
      </c>
      <c r="Y11" s="23">
        <v>2784</v>
      </c>
      <c r="Z11" s="23">
        <v>2215</v>
      </c>
      <c r="AA11" s="23">
        <v>2562</v>
      </c>
      <c r="AB11" s="23">
        <v>2606</v>
      </c>
      <c r="AC11" s="23">
        <v>2589</v>
      </c>
      <c r="AD11" s="23">
        <v>2361</v>
      </c>
      <c r="AE11" s="23">
        <v>2654</v>
      </c>
      <c r="AF11" s="24">
        <v>2589</v>
      </c>
      <c r="AG11" s="24">
        <v>2406.36</v>
      </c>
      <c r="AH11" s="24">
        <v>2855</v>
      </c>
      <c r="AI11" s="24">
        <v>2703</v>
      </c>
      <c r="AJ11" s="24">
        <v>4172</v>
      </c>
      <c r="AK11" s="24">
        <v>2765</v>
      </c>
      <c r="AL11" s="24">
        <v>2679</v>
      </c>
      <c r="AM11" s="24">
        <v>2823</v>
      </c>
      <c r="AN11" s="24">
        <v>3011</v>
      </c>
      <c r="AO11" s="24">
        <v>2987.797</v>
      </c>
      <c r="AP11" s="24">
        <v>2594</v>
      </c>
      <c r="AQ11" s="24">
        <v>3080</v>
      </c>
      <c r="AR11" s="24">
        <v>2995.6235229999998</v>
      </c>
      <c r="AS11" s="24">
        <v>3065</v>
      </c>
      <c r="AT11" s="24">
        <v>3176</v>
      </c>
      <c r="AU11" s="24">
        <v>3269</v>
      </c>
      <c r="AV11" s="24">
        <v>4572</v>
      </c>
      <c r="AW11" s="24">
        <v>3110</v>
      </c>
      <c r="AX11" s="24">
        <v>2803</v>
      </c>
      <c r="AY11" s="24">
        <v>3418</v>
      </c>
      <c r="AZ11" s="24">
        <v>3220</v>
      </c>
      <c r="BA11" s="24">
        <v>3392</v>
      </c>
      <c r="BB11" s="24">
        <v>3384</v>
      </c>
      <c r="BC11" s="24">
        <v>3447</v>
      </c>
      <c r="BD11" s="24">
        <v>3420</v>
      </c>
      <c r="BE11" s="24">
        <v>3686.1710276399995</v>
      </c>
      <c r="BF11" s="24">
        <v>3802.556821</v>
      </c>
      <c r="BG11" s="24">
        <v>3738.448525</v>
      </c>
      <c r="BH11" s="24">
        <v>6061</v>
      </c>
      <c r="BI11" s="24">
        <v>3783.5901273396007</v>
      </c>
      <c r="BJ11" s="24">
        <v>3567</v>
      </c>
      <c r="BK11" s="24">
        <v>4297</v>
      </c>
      <c r="BL11" s="24">
        <v>3874</v>
      </c>
      <c r="BM11" s="26">
        <v>3994</v>
      </c>
      <c r="BN11" s="121">
        <v>3598</v>
      </c>
      <c r="BO11" s="24">
        <v>3958</v>
      </c>
      <c r="BP11" s="24">
        <v>4363</v>
      </c>
      <c r="BQ11" s="24">
        <v>3965</v>
      </c>
      <c r="BR11" s="24">
        <v>4157</v>
      </c>
      <c r="BS11" s="24">
        <v>4808</v>
      </c>
      <c r="BT11" s="24">
        <v>6430</v>
      </c>
      <c r="BU11" s="24">
        <v>4439</v>
      </c>
      <c r="BV11" s="24">
        <v>3952</v>
      </c>
      <c r="BW11" s="24">
        <v>4424</v>
      </c>
      <c r="BX11" s="24">
        <v>4162</v>
      </c>
      <c r="BY11" s="24">
        <v>4767</v>
      </c>
      <c r="BZ11" s="24">
        <v>4096</v>
      </c>
      <c r="CA11" s="24">
        <v>4411</v>
      </c>
      <c r="CB11" s="24">
        <v>6991</v>
      </c>
      <c r="CC11" s="24">
        <v>5143</v>
      </c>
      <c r="CD11" s="24">
        <v>4295</v>
      </c>
      <c r="CE11" s="24">
        <v>4736</v>
      </c>
      <c r="CF11" s="24">
        <v>4562</v>
      </c>
      <c r="CG11" s="24">
        <v>5169</v>
      </c>
      <c r="CH11" s="24">
        <v>4417</v>
      </c>
      <c r="CI11" s="24">
        <v>5029</v>
      </c>
      <c r="CJ11" s="24">
        <v>5124</v>
      </c>
      <c r="CK11" s="25">
        <v>4769</v>
      </c>
      <c r="CL11" s="26">
        <v>5618</v>
      </c>
      <c r="CM11" s="26">
        <v>5632</v>
      </c>
      <c r="CN11" s="24">
        <v>7811</v>
      </c>
      <c r="CO11" s="24">
        <v>6370</v>
      </c>
      <c r="CP11" s="24">
        <v>4819</v>
      </c>
      <c r="CQ11" s="24">
        <v>5862</v>
      </c>
      <c r="CR11" s="24">
        <v>5828</v>
      </c>
      <c r="CS11" s="24">
        <v>5661</v>
      </c>
      <c r="CT11" s="24">
        <v>4975</v>
      </c>
      <c r="CU11" s="24">
        <v>5980</v>
      </c>
      <c r="CV11" s="24">
        <v>5970</v>
      </c>
      <c r="CW11" s="25">
        <v>5655</v>
      </c>
      <c r="CX11" s="26">
        <v>6632</v>
      </c>
      <c r="CY11" s="26">
        <v>6475</v>
      </c>
      <c r="CZ11" s="24">
        <v>9464</v>
      </c>
      <c r="DA11" s="25">
        <v>6204</v>
      </c>
      <c r="DB11" s="26">
        <v>11024</v>
      </c>
      <c r="DC11" s="26">
        <v>6971.88</v>
      </c>
      <c r="DD11" s="129">
        <v>11166.735480512201</v>
      </c>
      <c r="DE11" s="145">
        <v>7518</v>
      </c>
      <c r="DF11" s="145">
        <v>6984.76</v>
      </c>
      <c r="DG11" s="145">
        <v>8236.074373405922</v>
      </c>
      <c r="DH11" s="129">
        <v>7567.145</v>
      </c>
      <c r="DI11" s="129">
        <v>7945.81044205</v>
      </c>
      <c r="DJ11" s="129">
        <v>7082.163</v>
      </c>
      <c r="DK11" s="129">
        <v>7309.8</v>
      </c>
      <c r="DL11" s="129">
        <v>7962.741</v>
      </c>
      <c r="DM11" s="129">
        <v>7236.525</v>
      </c>
      <c r="DN11" s="129">
        <v>8130.87</v>
      </c>
      <c r="DO11" s="129">
        <v>8473.838</v>
      </c>
      <c r="DP11" s="129">
        <v>11997</v>
      </c>
      <c r="DQ11" s="129">
        <v>8570.984</v>
      </c>
      <c r="DR11" s="129">
        <v>7748.98</v>
      </c>
      <c r="DS11" s="129">
        <v>8728.914</v>
      </c>
      <c r="DT11" s="129">
        <v>8601.619</v>
      </c>
      <c r="DU11" s="129">
        <v>8807.403</v>
      </c>
      <c r="DV11" s="129">
        <v>7712.034</v>
      </c>
      <c r="DW11" s="129">
        <v>8679.641</v>
      </c>
      <c r="DX11" s="129">
        <v>8782.335</v>
      </c>
      <c r="DY11" s="129">
        <v>8104.127</v>
      </c>
      <c r="DZ11" s="129">
        <v>9408.345</v>
      </c>
      <c r="EA11" s="129">
        <v>9180.036</v>
      </c>
      <c r="EB11" s="129">
        <v>13066</v>
      </c>
      <c r="EC11" s="129">
        <v>9717.931</v>
      </c>
    </row>
    <row r="12" spans="1:133" s="40" customFormat="1" ht="12.75">
      <c r="A12" s="159"/>
      <c r="B12" s="37"/>
      <c r="C12" s="37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3"/>
      <c r="BN12" s="124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3"/>
      <c r="CM12" s="43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4"/>
      <c r="CY12" s="44"/>
      <c r="CZ12" s="20"/>
      <c r="DB12" s="44"/>
      <c r="DC12" s="44"/>
      <c r="DD12" s="45"/>
      <c r="DE12" s="139"/>
      <c r="DF12" s="139"/>
      <c r="DG12" s="139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</row>
    <row r="13" spans="1:133" s="40" customFormat="1" ht="13.5" thickBot="1">
      <c r="A13" s="160"/>
      <c r="B13" s="37"/>
      <c r="C13" s="37"/>
      <c r="D13" s="38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3"/>
      <c r="BN13" s="124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2"/>
      <c r="CL13" s="43"/>
      <c r="CM13" s="43"/>
      <c r="CN13" s="41"/>
      <c r="CO13" s="41"/>
      <c r="CP13" s="41"/>
      <c r="CQ13" s="41"/>
      <c r="CR13" s="41"/>
      <c r="CS13" s="41"/>
      <c r="CT13" s="41"/>
      <c r="CU13" s="41"/>
      <c r="CV13" s="41"/>
      <c r="CW13" s="42"/>
      <c r="CX13" s="44"/>
      <c r="CY13" s="44"/>
      <c r="CZ13" s="20"/>
      <c r="DB13" s="44"/>
      <c r="DC13" s="44"/>
      <c r="DD13" s="45"/>
      <c r="DE13" s="45"/>
      <c r="DF13" s="140"/>
      <c r="DG13" s="140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</row>
    <row r="14" spans="1:133" ht="13.5" thickBot="1">
      <c r="A14" s="15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7"/>
      <c r="BN14" s="191" t="s">
        <v>4</v>
      </c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3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</row>
    <row r="15" spans="1:133" ht="12.75">
      <c r="A15" s="158"/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12"/>
      <c r="BN15" s="120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11"/>
      <c r="CL15" s="12"/>
      <c r="CM15" s="12"/>
      <c r="CN15" s="7"/>
      <c r="CO15" s="7"/>
      <c r="CP15" s="7"/>
      <c r="CQ15" s="7"/>
      <c r="CR15" s="7"/>
      <c r="CS15" s="7"/>
      <c r="CT15" s="7"/>
      <c r="CU15" s="7"/>
      <c r="CV15" s="7"/>
      <c r="CW15" s="11"/>
      <c r="CX15" s="27"/>
      <c r="CY15" s="27"/>
      <c r="CZ15" s="28"/>
      <c r="DB15" s="27"/>
      <c r="DC15" s="132"/>
      <c r="DD15" s="109"/>
      <c r="DE15" s="109"/>
      <c r="DF15" s="137"/>
      <c r="DG15" s="137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</row>
    <row r="16" spans="1:133" s="25" customFormat="1" ht="12.75">
      <c r="A16" s="161" t="s">
        <v>9</v>
      </c>
      <c r="B16" s="24"/>
      <c r="C16" s="24"/>
      <c r="D16" s="23"/>
      <c r="E16" s="3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47"/>
      <c r="BN16" s="125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46"/>
      <c r="CL16" s="47"/>
      <c r="CM16" s="47"/>
      <c r="CN16" s="23"/>
      <c r="CO16" s="23"/>
      <c r="CP16" s="23"/>
      <c r="CQ16" s="23"/>
      <c r="CR16" s="48"/>
      <c r="CS16" s="48"/>
      <c r="CT16" s="48"/>
      <c r="CU16" s="48"/>
      <c r="CV16" s="48"/>
      <c r="CW16" s="49"/>
      <c r="CX16" s="26"/>
      <c r="CY16" s="26"/>
      <c r="CZ16" s="24"/>
      <c r="DB16" s="26"/>
      <c r="DC16" s="115"/>
      <c r="DD16" s="110"/>
      <c r="DE16" s="110"/>
      <c r="DF16" s="138"/>
      <c r="DG16" s="138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</row>
    <row r="17" spans="1:133" s="25" customFormat="1" ht="12.75">
      <c r="A17" s="161" t="s">
        <v>10</v>
      </c>
      <c r="B17" s="24">
        <v>98461</v>
      </c>
      <c r="C17" s="24">
        <v>100179</v>
      </c>
      <c r="D17" s="23">
        <v>101678</v>
      </c>
      <c r="E17" s="33">
        <v>102089</v>
      </c>
      <c r="F17" s="23">
        <v>105284</v>
      </c>
      <c r="G17" s="23">
        <v>106388</v>
      </c>
      <c r="H17" s="23">
        <v>107796</v>
      </c>
      <c r="I17" s="23">
        <v>108822</v>
      </c>
      <c r="J17" s="23">
        <v>109737</v>
      </c>
      <c r="K17" s="23">
        <v>111367</v>
      </c>
      <c r="L17" s="23">
        <v>112120</v>
      </c>
      <c r="M17" s="23">
        <v>112468</v>
      </c>
      <c r="N17" s="23">
        <v>113907</v>
      </c>
      <c r="O17" s="23">
        <v>114154</v>
      </c>
      <c r="P17" s="23">
        <v>116237</v>
      </c>
      <c r="Q17" s="23">
        <v>117070</v>
      </c>
      <c r="R17" s="23">
        <v>118198</v>
      </c>
      <c r="S17" s="23">
        <v>119673</v>
      </c>
      <c r="T17" s="23">
        <v>120786</v>
      </c>
      <c r="U17" s="23">
        <v>120657</v>
      </c>
      <c r="V17" s="23">
        <v>123141</v>
      </c>
      <c r="W17" s="23">
        <v>125313</v>
      </c>
      <c r="X17" s="23">
        <v>126416</v>
      </c>
      <c r="Y17" s="23">
        <v>127380</v>
      </c>
      <c r="Z17" s="23">
        <v>128206</v>
      </c>
      <c r="AA17" s="23">
        <v>131452</v>
      </c>
      <c r="AB17" s="23">
        <v>134045</v>
      </c>
      <c r="AC17" s="23">
        <v>136883</v>
      </c>
      <c r="AD17" s="23">
        <v>140885</v>
      </c>
      <c r="AE17" s="23">
        <v>143170</v>
      </c>
      <c r="AF17" s="23">
        <v>143998</v>
      </c>
      <c r="AG17" s="23">
        <v>144395</v>
      </c>
      <c r="AH17" s="23">
        <v>146046</v>
      </c>
      <c r="AI17" s="23">
        <v>147848</v>
      </c>
      <c r="AJ17" s="23">
        <v>149603</v>
      </c>
      <c r="AK17" s="23">
        <v>150211</v>
      </c>
      <c r="AL17" s="23">
        <v>150872</v>
      </c>
      <c r="AM17" s="23">
        <v>150016</v>
      </c>
      <c r="AN17" s="23">
        <v>151682</v>
      </c>
      <c r="AO17" s="23">
        <v>153062</v>
      </c>
      <c r="AP17" s="23">
        <v>154063</v>
      </c>
      <c r="AQ17" s="23">
        <v>155043</v>
      </c>
      <c r="AR17" s="23">
        <v>155782</v>
      </c>
      <c r="AS17" s="23">
        <v>156658</v>
      </c>
      <c r="AT17" s="23">
        <v>157893</v>
      </c>
      <c r="AU17" s="23">
        <v>159111</v>
      </c>
      <c r="AV17" s="23">
        <v>159674</v>
      </c>
      <c r="AW17" s="23">
        <v>161126</v>
      </c>
      <c r="AX17" s="23">
        <v>161416</v>
      </c>
      <c r="AY17" s="23">
        <v>161034</v>
      </c>
      <c r="AZ17" s="23">
        <v>162358</v>
      </c>
      <c r="BA17" s="23">
        <v>162946</v>
      </c>
      <c r="BB17" s="23">
        <v>164030</v>
      </c>
      <c r="BC17" s="23">
        <v>164711</v>
      </c>
      <c r="BD17" s="23">
        <v>166153</v>
      </c>
      <c r="BE17" s="23">
        <v>167820</v>
      </c>
      <c r="BF17" s="23">
        <v>168889</v>
      </c>
      <c r="BG17" s="23">
        <v>169205</v>
      </c>
      <c r="BH17" s="23">
        <v>169620</v>
      </c>
      <c r="BI17" s="23">
        <v>169913</v>
      </c>
      <c r="BJ17" s="23">
        <v>170505</v>
      </c>
      <c r="BK17" s="23">
        <v>172432</v>
      </c>
      <c r="BL17" s="23">
        <v>170024</v>
      </c>
      <c r="BM17" s="47">
        <v>171017</v>
      </c>
      <c r="BN17" s="125">
        <v>171764</v>
      </c>
      <c r="BO17" s="23">
        <v>172767</v>
      </c>
      <c r="BP17" s="23">
        <v>173384</v>
      </c>
      <c r="BQ17" s="23">
        <v>173979</v>
      </c>
      <c r="BR17" s="23">
        <v>174541</v>
      </c>
      <c r="BS17" s="23">
        <v>175773</v>
      </c>
      <c r="BT17" s="23">
        <v>176562</v>
      </c>
      <c r="BU17" s="23">
        <v>176864</v>
      </c>
      <c r="BV17" s="23">
        <v>177803</v>
      </c>
      <c r="BW17" s="23">
        <v>178947</v>
      </c>
      <c r="BX17" s="23">
        <v>180430</v>
      </c>
      <c r="BY17" s="23">
        <v>181330</v>
      </c>
      <c r="BZ17" s="23">
        <v>182860</v>
      </c>
      <c r="CA17" s="23">
        <v>187949</v>
      </c>
      <c r="CB17" s="23">
        <v>190677</v>
      </c>
      <c r="CC17" s="23">
        <v>189689</v>
      </c>
      <c r="CD17" s="23">
        <v>189703</v>
      </c>
      <c r="CE17" s="23">
        <v>190203</v>
      </c>
      <c r="CF17" s="23">
        <v>190568</v>
      </c>
      <c r="CG17" s="23">
        <v>191032</v>
      </c>
      <c r="CH17" s="23">
        <v>191481</v>
      </c>
      <c r="CI17" s="23">
        <v>192433</v>
      </c>
      <c r="CJ17" s="23">
        <v>190525</v>
      </c>
      <c r="CK17" s="46">
        <v>191042</v>
      </c>
      <c r="CL17" s="47">
        <v>192406</v>
      </c>
      <c r="CM17" s="47">
        <v>193079</v>
      </c>
      <c r="CN17" s="23">
        <v>196457</v>
      </c>
      <c r="CO17" s="23">
        <v>196003</v>
      </c>
      <c r="CP17" s="23">
        <v>196594</v>
      </c>
      <c r="CQ17" s="23">
        <v>196780</v>
      </c>
      <c r="CR17" s="48">
        <v>152666</v>
      </c>
      <c r="CS17" s="48">
        <v>155261</v>
      </c>
      <c r="CT17" s="48">
        <v>160637</v>
      </c>
      <c r="CU17" s="48">
        <v>158911</v>
      </c>
      <c r="CV17" s="48">
        <v>160220</v>
      </c>
      <c r="CW17" s="49">
        <v>161839</v>
      </c>
      <c r="CX17" s="26">
        <v>164627</v>
      </c>
      <c r="CY17" s="26">
        <v>166714</v>
      </c>
      <c r="CZ17" s="24">
        <v>168574</v>
      </c>
      <c r="DA17" s="25">
        <v>180185</v>
      </c>
      <c r="DB17" s="26">
        <v>184451</v>
      </c>
      <c r="DC17" s="24">
        <v>191094</v>
      </c>
      <c r="DD17" s="110">
        <v>191933</v>
      </c>
      <c r="DE17" s="138">
        <v>189820</v>
      </c>
      <c r="DF17" s="138">
        <v>190988</v>
      </c>
      <c r="DG17" s="150" t="s">
        <v>30</v>
      </c>
      <c r="DH17" s="110">
        <v>198311</v>
      </c>
      <c r="DI17" s="110">
        <v>201116</v>
      </c>
      <c r="DJ17" s="110">
        <v>202219</v>
      </c>
      <c r="DK17" s="110">
        <v>200796</v>
      </c>
      <c r="DL17" s="110">
        <v>201134</v>
      </c>
      <c r="DM17" s="110">
        <v>202980</v>
      </c>
      <c r="DN17" s="110">
        <v>204286</v>
      </c>
      <c r="DO17" s="110">
        <v>205880</v>
      </c>
      <c r="DP17" s="110">
        <v>207266</v>
      </c>
      <c r="DQ17" s="110">
        <v>207659</v>
      </c>
      <c r="DR17" s="111" t="s">
        <v>31</v>
      </c>
      <c r="DS17" s="110">
        <v>203285</v>
      </c>
      <c r="DT17" s="110">
        <v>207205</v>
      </c>
      <c r="DU17" s="110">
        <v>210519</v>
      </c>
      <c r="DV17" s="110">
        <v>210572</v>
      </c>
      <c r="DW17" s="110">
        <v>211212</v>
      </c>
      <c r="DX17" s="110">
        <v>211848</v>
      </c>
      <c r="DY17" s="110">
        <v>213247</v>
      </c>
      <c r="DZ17" s="110">
        <v>214327</v>
      </c>
      <c r="EA17" s="110">
        <v>215805</v>
      </c>
      <c r="EB17" s="110">
        <v>217135</v>
      </c>
      <c r="EC17" s="110">
        <v>217833</v>
      </c>
    </row>
    <row r="18" spans="1:133" s="25" customFormat="1" ht="15">
      <c r="A18" s="161" t="s">
        <v>11</v>
      </c>
      <c r="B18" s="50">
        <v>412499</v>
      </c>
      <c r="C18" s="50">
        <v>413977</v>
      </c>
      <c r="D18" s="51">
        <v>419776</v>
      </c>
      <c r="E18" s="52">
        <v>420067</v>
      </c>
      <c r="F18" s="51">
        <v>438866</v>
      </c>
      <c r="G18" s="51">
        <v>444677</v>
      </c>
      <c r="H18" s="51">
        <v>449292</v>
      </c>
      <c r="I18" s="51">
        <v>482422</v>
      </c>
      <c r="J18" s="51">
        <v>459930</v>
      </c>
      <c r="K18" s="51">
        <v>464109</v>
      </c>
      <c r="L18" s="51">
        <v>468272</v>
      </c>
      <c r="M18" s="51">
        <v>472179</v>
      </c>
      <c r="N18" s="51">
        <v>476674</v>
      </c>
      <c r="O18" s="51">
        <v>481461</v>
      </c>
      <c r="P18" s="51">
        <v>486311</v>
      </c>
      <c r="Q18" s="51">
        <v>489838</v>
      </c>
      <c r="R18" s="51">
        <v>492651</v>
      </c>
      <c r="S18" s="51">
        <v>497797</v>
      </c>
      <c r="T18" s="51">
        <v>502131</v>
      </c>
      <c r="U18" s="51">
        <v>505991</v>
      </c>
      <c r="V18" s="51">
        <v>509500</v>
      </c>
      <c r="W18" s="51">
        <v>516809</v>
      </c>
      <c r="X18" s="51">
        <v>521225</v>
      </c>
      <c r="Y18" s="51">
        <v>526761</v>
      </c>
      <c r="Z18" s="51">
        <v>530517</v>
      </c>
      <c r="AA18" s="51">
        <v>538328</v>
      </c>
      <c r="AB18" s="51">
        <v>543788</v>
      </c>
      <c r="AC18" s="51">
        <v>548350</v>
      </c>
      <c r="AD18" s="51">
        <v>554691</v>
      </c>
      <c r="AE18" s="51">
        <v>558066</v>
      </c>
      <c r="AF18" s="51">
        <v>562896</v>
      </c>
      <c r="AG18" s="51">
        <f>(560680+6417)</f>
        <v>567097</v>
      </c>
      <c r="AH18" s="51">
        <v>572850</v>
      </c>
      <c r="AI18" s="51">
        <v>576095</v>
      </c>
      <c r="AJ18" s="51">
        <v>580272</v>
      </c>
      <c r="AK18" s="51">
        <v>584711</v>
      </c>
      <c r="AL18" s="51">
        <f>582224+7041</f>
        <v>589265</v>
      </c>
      <c r="AM18" s="51">
        <f>569181+7188</f>
        <v>576369</v>
      </c>
      <c r="AN18" s="51">
        <f>576313+7320</f>
        <v>583633</v>
      </c>
      <c r="AO18" s="51">
        <f>584304+7398</f>
        <v>591702</v>
      </c>
      <c r="AP18" s="51">
        <f>588675+7522</f>
        <v>596197</v>
      </c>
      <c r="AQ18" s="51">
        <f>606336+7691</f>
        <v>614027</v>
      </c>
      <c r="AR18" s="51">
        <v>618766</v>
      </c>
      <c r="AS18" s="51">
        <f>622751+8058</f>
        <v>630809</v>
      </c>
      <c r="AT18" s="51">
        <f>630040+8193</f>
        <v>638233</v>
      </c>
      <c r="AU18" s="51">
        <v>643289</v>
      </c>
      <c r="AV18" s="51">
        <f>640444+9593</f>
        <v>650037</v>
      </c>
      <c r="AW18" s="51">
        <f>649927+8491</f>
        <v>658418</v>
      </c>
      <c r="AX18" s="51">
        <v>661690</v>
      </c>
      <c r="AY18" s="51">
        <f>655060+8589</f>
        <v>663649</v>
      </c>
      <c r="AZ18" s="51">
        <f>659841+8814</f>
        <v>668655</v>
      </c>
      <c r="BA18" s="51">
        <v>672629</v>
      </c>
      <c r="BB18" s="51">
        <v>689037</v>
      </c>
      <c r="BC18" s="51">
        <v>701333</v>
      </c>
      <c r="BD18" s="51">
        <v>605040</v>
      </c>
      <c r="BE18" s="51">
        <v>611220</v>
      </c>
      <c r="BF18" s="51">
        <v>615204</v>
      </c>
      <c r="BG18" s="51">
        <v>620471</v>
      </c>
      <c r="BH18" s="51">
        <v>625786</v>
      </c>
      <c r="BI18" s="51">
        <v>631299</v>
      </c>
      <c r="BJ18" s="51">
        <v>635620</v>
      </c>
      <c r="BK18" s="51">
        <v>642937</v>
      </c>
      <c r="BL18" s="51">
        <v>647222</v>
      </c>
      <c r="BM18" s="57">
        <v>653348</v>
      </c>
      <c r="BN18" s="125">
        <v>659622</v>
      </c>
      <c r="BO18" s="51">
        <v>663924</v>
      </c>
      <c r="BP18" s="51">
        <v>668304</v>
      </c>
      <c r="BQ18" s="51">
        <v>674409</v>
      </c>
      <c r="BR18" s="51">
        <v>679656</v>
      </c>
      <c r="BS18" s="51">
        <v>685521</v>
      </c>
      <c r="BT18" s="23">
        <v>691864</v>
      </c>
      <c r="BU18" s="23">
        <v>696340</v>
      </c>
      <c r="BV18" s="23">
        <v>700919</v>
      </c>
      <c r="BW18" s="23">
        <v>706516</v>
      </c>
      <c r="BX18" s="23">
        <v>712951</v>
      </c>
      <c r="BY18" s="23">
        <v>718915</v>
      </c>
      <c r="BZ18" s="23">
        <v>725816</v>
      </c>
      <c r="CA18" s="23">
        <v>750105</v>
      </c>
      <c r="CB18" s="23">
        <v>772049</v>
      </c>
      <c r="CC18" s="23">
        <f>766530+12983</f>
        <v>779513</v>
      </c>
      <c r="CD18" s="23">
        <v>781817</v>
      </c>
      <c r="CE18" s="23">
        <v>786809</v>
      </c>
      <c r="CF18" s="23">
        <v>806145</v>
      </c>
      <c r="CG18" s="23">
        <v>814584</v>
      </c>
      <c r="CH18" s="23">
        <v>846608</v>
      </c>
      <c r="CI18" s="23">
        <v>851312</v>
      </c>
      <c r="CJ18" s="23">
        <v>814601</v>
      </c>
      <c r="CK18" s="46">
        <v>823424</v>
      </c>
      <c r="CL18" s="47">
        <v>828042</v>
      </c>
      <c r="CM18" s="47">
        <v>832748</v>
      </c>
      <c r="CN18" s="23">
        <v>829679</v>
      </c>
      <c r="CO18" s="23">
        <v>834349</v>
      </c>
      <c r="CP18" s="23">
        <v>828152</v>
      </c>
      <c r="CQ18" s="23">
        <v>846217</v>
      </c>
      <c r="CR18" s="23">
        <v>854004</v>
      </c>
      <c r="CS18" s="23">
        <v>862632</v>
      </c>
      <c r="CT18" s="23">
        <f>854966+16233</f>
        <v>871199</v>
      </c>
      <c r="CU18" s="23">
        <v>878077</v>
      </c>
      <c r="CV18" s="23">
        <v>886894</v>
      </c>
      <c r="CW18" s="46">
        <v>892794</v>
      </c>
      <c r="CX18" s="26">
        <v>901950</v>
      </c>
      <c r="CY18" s="26">
        <v>908166</v>
      </c>
      <c r="CZ18" s="24">
        <v>915444</v>
      </c>
      <c r="DA18" s="25">
        <v>916183</v>
      </c>
      <c r="DB18" s="26">
        <v>977936</v>
      </c>
      <c r="DC18" s="24">
        <v>1015917</v>
      </c>
      <c r="DD18" s="110">
        <v>1049315</v>
      </c>
      <c r="DE18" s="138">
        <v>1062053</v>
      </c>
      <c r="DF18" s="138">
        <f>1051479+20468</f>
        <v>1071947</v>
      </c>
      <c r="DG18" s="138">
        <v>972928</v>
      </c>
      <c r="DH18" s="110">
        <v>978436</v>
      </c>
      <c r="DI18" s="110">
        <v>1005902.59</v>
      </c>
      <c r="DJ18" s="110">
        <f>970183+21107</f>
        <v>991290</v>
      </c>
      <c r="DK18" s="110">
        <f>960740+21193</f>
        <v>981933</v>
      </c>
      <c r="DL18" s="110">
        <f>982346+21311</f>
        <v>1003657</v>
      </c>
      <c r="DM18" s="110">
        <f>990888+21847</f>
        <v>1012735</v>
      </c>
      <c r="DN18" s="110">
        <v>1019040</v>
      </c>
      <c r="DO18" s="110">
        <f>999720+13566</f>
        <v>1013286</v>
      </c>
      <c r="DP18" s="110">
        <f>1007804+14127</f>
        <v>1021931</v>
      </c>
      <c r="DQ18" s="110">
        <v>1032878</v>
      </c>
      <c r="DR18" s="110">
        <v>1036513</v>
      </c>
      <c r="DS18" s="110">
        <v>1044669</v>
      </c>
      <c r="DT18" s="110">
        <v>1052460</v>
      </c>
      <c r="DU18" s="110">
        <f>1052729+13919</f>
        <v>1066648</v>
      </c>
      <c r="DV18" s="110">
        <v>1065766</v>
      </c>
      <c r="DW18" s="110">
        <v>1079342</v>
      </c>
      <c r="DX18" s="110">
        <v>1084688</v>
      </c>
      <c r="DY18" s="110">
        <v>1089251</v>
      </c>
      <c r="DZ18" s="110">
        <v>1096021</v>
      </c>
      <c r="EA18" s="110">
        <v>1108805</v>
      </c>
      <c r="EB18" s="110">
        <v>1117370</v>
      </c>
      <c r="EC18" s="110">
        <v>1125462</v>
      </c>
    </row>
    <row r="19" spans="1:133" s="25" customFormat="1" ht="15">
      <c r="A19" s="161" t="s">
        <v>12</v>
      </c>
      <c r="B19" s="50">
        <f aca="true" t="shared" si="0" ref="B19:T19">SUM(B17:B18)</f>
        <v>510960</v>
      </c>
      <c r="C19" s="50">
        <f t="shared" si="0"/>
        <v>514156</v>
      </c>
      <c r="D19" s="51">
        <f t="shared" si="0"/>
        <v>521454</v>
      </c>
      <c r="E19" s="52">
        <f t="shared" si="0"/>
        <v>522156</v>
      </c>
      <c r="F19" s="51">
        <f t="shared" si="0"/>
        <v>544150</v>
      </c>
      <c r="G19" s="51">
        <f t="shared" si="0"/>
        <v>551065</v>
      </c>
      <c r="H19" s="51">
        <f t="shared" si="0"/>
        <v>557088</v>
      </c>
      <c r="I19" s="51">
        <f t="shared" si="0"/>
        <v>591244</v>
      </c>
      <c r="J19" s="51">
        <f t="shared" si="0"/>
        <v>569667</v>
      </c>
      <c r="K19" s="51">
        <f t="shared" si="0"/>
        <v>575476</v>
      </c>
      <c r="L19" s="51">
        <f t="shared" si="0"/>
        <v>580392</v>
      </c>
      <c r="M19" s="51">
        <f t="shared" si="0"/>
        <v>584647</v>
      </c>
      <c r="N19" s="51">
        <f t="shared" si="0"/>
        <v>590581</v>
      </c>
      <c r="O19" s="51">
        <f t="shared" si="0"/>
        <v>595615</v>
      </c>
      <c r="P19" s="51">
        <f t="shared" si="0"/>
        <v>602548</v>
      </c>
      <c r="Q19" s="51">
        <f t="shared" si="0"/>
        <v>606908</v>
      </c>
      <c r="R19" s="51">
        <f t="shared" si="0"/>
        <v>610849</v>
      </c>
      <c r="S19" s="51">
        <f t="shared" si="0"/>
        <v>617470</v>
      </c>
      <c r="T19" s="51">
        <f t="shared" si="0"/>
        <v>622917</v>
      </c>
      <c r="U19" s="51">
        <v>626648</v>
      </c>
      <c r="V19" s="51">
        <f aca="true" t="shared" si="1" ref="V19:AF19">SUM(V17:V18)</f>
        <v>632641</v>
      </c>
      <c r="W19" s="51">
        <f t="shared" si="1"/>
        <v>642122</v>
      </c>
      <c r="X19" s="51">
        <f t="shared" si="1"/>
        <v>647641</v>
      </c>
      <c r="Y19" s="51">
        <f t="shared" si="1"/>
        <v>654141</v>
      </c>
      <c r="Z19" s="51">
        <f t="shared" si="1"/>
        <v>658723</v>
      </c>
      <c r="AA19" s="51">
        <f t="shared" si="1"/>
        <v>669780</v>
      </c>
      <c r="AB19" s="51">
        <f t="shared" si="1"/>
        <v>677833</v>
      </c>
      <c r="AC19" s="51">
        <f t="shared" si="1"/>
        <v>685233</v>
      </c>
      <c r="AD19" s="51">
        <f t="shared" si="1"/>
        <v>695576</v>
      </c>
      <c r="AE19" s="51">
        <f t="shared" si="1"/>
        <v>701236</v>
      </c>
      <c r="AF19" s="51">
        <f t="shared" si="1"/>
        <v>706894</v>
      </c>
      <c r="AG19" s="51">
        <f>SUM(AG17:AG18)</f>
        <v>711492</v>
      </c>
      <c r="AH19" s="51">
        <f>SUM(AH17:AH18)</f>
        <v>718896</v>
      </c>
      <c r="AI19" s="51">
        <v>723943</v>
      </c>
      <c r="AJ19" s="51">
        <f aca="true" t="shared" si="2" ref="AJ19:AW19">AJ17+AJ18</f>
        <v>729875</v>
      </c>
      <c r="AK19" s="51">
        <f t="shared" si="2"/>
        <v>734922</v>
      </c>
      <c r="AL19" s="51">
        <f t="shared" si="2"/>
        <v>740137</v>
      </c>
      <c r="AM19" s="51">
        <f t="shared" si="2"/>
        <v>726385</v>
      </c>
      <c r="AN19" s="51">
        <f t="shared" si="2"/>
        <v>735315</v>
      </c>
      <c r="AO19" s="51">
        <f t="shared" si="2"/>
        <v>744764</v>
      </c>
      <c r="AP19" s="51">
        <f t="shared" si="2"/>
        <v>750260</v>
      </c>
      <c r="AQ19" s="51">
        <f t="shared" si="2"/>
        <v>769070</v>
      </c>
      <c r="AR19" s="51">
        <f t="shared" si="2"/>
        <v>774548</v>
      </c>
      <c r="AS19" s="51">
        <f t="shared" si="2"/>
        <v>787467</v>
      </c>
      <c r="AT19" s="51">
        <f t="shared" si="2"/>
        <v>796126</v>
      </c>
      <c r="AU19" s="51">
        <f t="shared" si="2"/>
        <v>802400</v>
      </c>
      <c r="AV19" s="51">
        <f t="shared" si="2"/>
        <v>809711</v>
      </c>
      <c r="AW19" s="51">
        <f t="shared" si="2"/>
        <v>819544</v>
      </c>
      <c r="AX19" s="51">
        <v>823106</v>
      </c>
      <c r="AY19" s="51">
        <f>AY17+AY18</f>
        <v>824683</v>
      </c>
      <c r="AZ19" s="51">
        <f>AZ17+AZ18</f>
        <v>831013</v>
      </c>
      <c r="BA19" s="51">
        <f>BA17+BA18</f>
        <v>835575</v>
      </c>
      <c r="BB19" s="51">
        <f>BB17+BB18</f>
        <v>853067</v>
      </c>
      <c r="BC19" s="51">
        <f>BC17+BC18</f>
        <v>866044</v>
      </c>
      <c r="BD19" s="51">
        <v>771193</v>
      </c>
      <c r="BE19" s="51">
        <v>779040</v>
      </c>
      <c r="BF19" s="51">
        <v>784093</v>
      </c>
      <c r="BG19" s="51">
        <v>789676</v>
      </c>
      <c r="BH19" s="51">
        <v>795406</v>
      </c>
      <c r="BI19" s="51">
        <v>801212</v>
      </c>
      <c r="BJ19" s="51">
        <v>806125</v>
      </c>
      <c r="BK19" s="51">
        <v>815369</v>
      </c>
      <c r="BL19" s="51">
        <v>817246</v>
      </c>
      <c r="BM19" s="57">
        <v>824365</v>
      </c>
      <c r="BN19" s="125">
        <v>831386</v>
      </c>
      <c r="BO19" s="23">
        <v>836691</v>
      </c>
      <c r="BP19" s="23">
        <v>841688</v>
      </c>
      <c r="BQ19" s="23">
        <v>848388</v>
      </c>
      <c r="BR19" s="23">
        <v>854197</v>
      </c>
      <c r="BS19" s="23">
        <v>861294</v>
      </c>
      <c r="BT19" s="23">
        <v>868426</v>
      </c>
      <c r="BU19" s="23">
        <v>873204</v>
      </c>
      <c r="BV19" s="23">
        <v>878722</v>
      </c>
      <c r="BW19" s="23">
        <v>885463</v>
      </c>
      <c r="BX19" s="23">
        <v>893381</v>
      </c>
      <c r="BY19" s="23">
        <v>900245</v>
      </c>
      <c r="BZ19" s="23">
        <v>908676</v>
      </c>
      <c r="CA19" s="23">
        <v>938054</v>
      </c>
      <c r="CB19" s="23">
        <v>962726</v>
      </c>
      <c r="CC19" s="23">
        <v>969202</v>
      </c>
      <c r="CD19" s="23">
        <v>971520</v>
      </c>
      <c r="CE19" s="23">
        <v>977012</v>
      </c>
      <c r="CF19" s="23">
        <v>996713</v>
      </c>
      <c r="CG19" s="53">
        <v>1005616</v>
      </c>
      <c r="CH19" s="53">
        <v>1038089</v>
      </c>
      <c r="CI19" s="53">
        <v>1043745</v>
      </c>
      <c r="CJ19" s="53">
        <v>1005126</v>
      </c>
      <c r="CK19" s="54">
        <v>1014466</v>
      </c>
      <c r="CL19" s="55">
        <v>1020448</v>
      </c>
      <c r="CM19" s="55">
        <v>1025827</v>
      </c>
      <c r="CN19" s="53">
        <f aca="true" t="shared" si="3" ref="CN19:CU19">SUM(CN17:CN18)</f>
        <v>1026136</v>
      </c>
      <c r="CO19" s="53">
        <f t="shared" si="3"/>
        <v>1030352</v>
      </c>
      <c r="CP19" s="53">
        <f t="shared" si="3"/>
        <v>1024746</v>
      </c>
      <c r="CQ19" s="53">
        <f t="shared" si="3"/>
        <v>1042997</v>
      </c>
      <c r="CR19" s="23">
        <f t="shared" si="3"/>
        <v>1006670</v>
      </c>
      <c r="CS19" s="23">
        <f t="shared" si="3"/>
        <v>1017893</v>
      </c>
      <c r="CT19" s="23">
        <f t="shared" si="3"/>
        <v>1031836</v>
      </c>
      <c r="CU19" s="23">
        <f t="shared" si="3"/>
        <v>1036988</v>
      </c>
      <c r="CV19" s="23">
        <v>1047114</v>
      </c>
      <c r="CW19" s="47">
        <v>1054633</v>
      </c>
      <c r="CX19" s="47">
        <v>1066577</v>
      </c>
      <c r="CY19" s="47">
        <v>1074880</v>
      </c>
      <c r="CZ19" s="23">
        <v>1084018</v>
      </c>
      <c r="DA19" s="46">
        <v>1096368</v>
      </c>
      <c r="DB19" s="47">
        <v>1162387</v>
      </c>
      <c r="DC19" s="23">
        <v>1207011</v>
      </c>
      <c r="DD19" s="110">
        <v>1241248</v>
      </c>
      <c r="DE19" s="110">
        <v>1251873</v>
      </c>
      <c r="DF19" s="138">
        <v>1262935</v>
      </c>
      <c r="DG19" s="138">
        <v>1167027</v>
      </c>
      <c r="DH19" s="110">
        <f>SUM(DH17:DH18)</f>
        <v>1176747</v>
      </c>
      <c r="DI19" s="110">
        <v>1207018.59</v>
      </c>
      <c r="DJ19" s="110">
        <v>1193509</v>
      </c>
      <c r="DK19" s="110">
        <v>1182729</v>
      </c>
      <c r="DL19" s="110">
        <v>1204791</v>
      </c>
      <c r="DM19" s="110">
        <v>1215715</v>
      </c>
      <c r="DN19" s="110">
        <v>1223326</v>
      </c>
      <c r="DO19" s="110">
        <v>1219166</v>
      </c>
      <c r="DP19" s="110">
        <v>1229197</v>
      </c>
      <c r="DQ19" s="110">
        <v>1240537</v>
      </c>
      <c r="DR19" s="110">
        <v>1237395</v>
      </c>
      <c r="DS19" s="110">
        <v>1247954</v>
      </c>
      <c r="DT19" s="110">
        <v>1259665</v>
      </c>
      <c r="DU19" s="110">
        <v>1277167</v>
      </c>
      <c r="DV19" s="110">
        <v>1276338</v>
      </c>
      <c r="DW19" s="110">
        <v>1290554</v>
      </c>
      <c r="DX19" s="110">
        <v>1296536</v>
      </c>
      <c r="DY19" s="110">
        <v>1302498</v>
      </c>
      <c r="DZ19" s="110">
        <v>1310348</v>
      </c>
      <c r="EA19" s="110">
        <v>1324610</v>
      </c>
      <c r="EB19" s="110">
        <f>EB17+EB18</f>
        <v>1334505</v>
      </c>
      <c r="EC19" s="110">
        <f>EC17+EC18</f>
        <v>1343295</v>
      </c>
    </row>
    <row r="20" spans="1:133" s="25" customFormat="1" ht="15">
      <c r="A20" s="162"/>
      <c r="B20" s="50"/>
      <c r="C20" s="50"/>
      <c r="D20" s="51"/>
      <c r="E20" s="52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7"/>
      <c r="BN20" s="126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6"/>
      <c r="CL20" s="57"/>
      <c r="CM20" s="57"/>
      <c r="CN20" s="51"/>
      <c r="CO20" s="51"/>
      <c r="CP20" s="51"/>
      <c r="CQ20" s="51"/>
      <c r="CR20" s="51"/>
      <c r="CS20" s="51"/>
      <c r="CT20" s="51"/>
      <c r="CU20" s="51"/>
      <c r="CV20" s="51"/>
      <c r="CW20" s="56"/>
      <c r="CX20" s="26"/>
      <c r="CY20" s="26"/>
      <c r="CZ20" s="24"/>
      <c r="DB20" s="26"/>
      <c r="DC20" s="24"/>
      <c r="DD20" s="110"/>
      <c r="DE20" s="110"/>
      <c r="DF20" s="138"/>
      <c r="DG20" s="138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</row>
    <row r="21" spans="1:133" ht="12.75">
      <c r="A21" s="159" t="s">
        <v>13</v>
      </c>
      <c r="B21" s="20" t="s">
        <v>14</v>
      </c>
      <c r="C21" s="20" t="s">
        <v>15</v>
      </c>
      <c r="D21" s="21" t="s">
        <v>16</v>
      </c>
      <c r="E21" s="22" t="s">
        <v>17</v>
      </c>
      <c r="F21" s="21">
        <v>451.9</v>
      </c>
      <c r="G21" s="21" t="s">
        <v>18</v>
      </c>
      <c r="H21" s="21" t="s">
        <v>19</v>
      </c>
      <c r="I21" s="21">
        <v>488.6</v>
      </c>
      <c r="J21" s="21" t="s">
        <v>20</v>
      </c>
      <c r="K21" s="21" t="s">
        <v>21</v>
      </c>
      <c r="L21" s="21">
        <v>538.9</v>
      </c>
      <c r="M21" s="21" t="s">
        <v>22</v>
      </c>
      <c r="N21" s="21">
        <v>551.8</v>
      </c>
      <c r="O21" s="21">
        <v>527.9</v>
      </c>
      <c r="P21" s="21">
        <v>546.8</v>
      </c>
      <c r="Q21" s="21">
        <v>542.8</v>
      </c>
      <c r="R21" s="58">
        <v>536.3</v>
      </c>
      <c r="S21" s="58">
        <v>548.1</v>
      </c>
      <c r="T21" s="58">
        <v>572.6</v>
      </c>
      <c r="U21" s="58">
        <v>547.1</v>
      </c>
      <c r="V21" s="58">
        <v>568.4</v>
      </c>
      <c r="W21" s="58">
        <v>587.4</v>
      </c>
      <c r="X21" s="58">
        <v>598</v>
      </c>
      <c r="Y21" s="58">
        <v>598</v>
      </c>
      <c r="Z21" s="58">
        <v>606</v>
      </c>
      <c r="AA21" s="58">
        <v>599.4</v>
      </c>
      <c r="AB21" s="58">
        <v>634.5</v>
      </c>
      <c r="AC21" s="58">
        <v>641.1</v>
      </c>
      <c r="AD21" s="58">
        <v>635.6</v>
      </c>
      <c r="AE21" s="58">
        <v>655.2</v>
      </c>
      <c r="AF21" s="59">
        <v>688.2</v>
      </c>
      <c r="AG21" s="59">
        <v>693.851</v>
      </c>
      <c r="AH21" s="59">
        <v>689.6</v>
      </c>
      <c r="AI21" s="59">
        <v>697.6</v>
      </c>
      <c r="AJ21" s="59">
        <v>717.3</v>
      </c>
      <c r="AK21" s="59">
        <v>695.8</v>
      </c>
      <c r="AL21" s="59">
        <v>705.9</v>
      </c>
      <c r="AM21" s="59">
        <v>692.6</v>
      </c>
      <c r="AN21" s="59">
        <v>735.1</v>
      </c>
      <c r="AO21" s="59">
        <v>729.9</v>
      </c>
      <c r="AP21" s="59">
        <v>732.1</v>
      </c>
      <c r="AQ21" s="59">
        <v>732.9</v>
      </c>
      <c r="AR21" s="59">
        <v>748.63597592</v>
      </c>
      <c r="AS21" s="59">
        <v>776.3</v>
      </c>
      <c r="AT21" s="59">
        <v>767.4</v>
      </c>
      <c r="AU21" s="59">
        <v>768.4</v>
      </c>
      <c r="AV21" s="59">
        <v>826.9</v>
      </c>
      <c r="AW21" s="59">
        <v>769.3</v>
      </c>
      <c r="AX21" s="59">
        <v>769.2</v>
      </c>
      <c r="AY21" s="59">
        <v>763.4</v>
      </c>
      <c r="AZ21" s="59">
        <v>776.3</v>
      </c>
      <c r="BA21" s="59">
        <v>778.1</v>
      </c>
      <c r="BB21" s="59">
        <v>807.4</v>
      </c>
      <c r="BC21" s="59">
        <v>800</v>
      </c>
      <c r="BD21" s="59">
        <v>805.2</v>
      </c>
      <c r="BE21" s="59">
        <v>845.60053589</v>
      </c>
      <c r="BF21" s="59">
        <v>826.63541935</v>
      </c>
      <c r="BG21" s="59">
        <v>844.82795426</v>
      </c>
      <c r="BH21" s="59">
        <v>871.94868737</v>
      </c>
      <c r="BI21" s="59">
        <v>840.101459</v>
      </c>
      <c r="BJ21" s="59">
        <v>818.5</v>
      </c>
      <c r="BK21" s="59">
        <v>804.6</v>
      </c>
      <c r="BL21" s="59">
        <v>824.9</v>
      </c>
      <c r="BM21" s="61">
        <v>817.1</v>
      </c>
      <c r="BN21" s="127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61"/>
      <c r="CM21" s="61"/>
      <c r="CN21" s="59"/>
      <c r="CO21" s="59"/>
      <c r="CP21" s="59"/>
      <c r="CQ21" s="59"/>
      <c r="CR21" s="59"/>
      <c r="CS21" s="59"/>
      <c r="CT21" s="59"/>
      <c r="CU21" s="59"/>
      <c r="CV21" s="59"/>
      <c r="CW21" s="60"/>
      <c r="CX21" s="27"/>
      <c r="CY21" s="27"/>
      <c r="CZ21" s="28"/>
      <c r="DB21" s="27"/>
      <c r="DC21" s="28"/>
      <c r="DD21" s="109"/>
      <c r="DE21" s="109"/>
      <c r="DF21" s="135"/>
      <c r="DG21" s="135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</row>
    <row r="22" spans="1:133" ht="12.75">
      <c r="A22" s="159" t="s">
        <v>27</v>
      </c>
      <c r="B22" s="20"/>
      <c r="C22" s="20"/>
      <c r="D22" s="21"/>
      <c r="E22" s="2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1"/>
      <c r="BN22" s="127">
        <v>822.3</v>
      </c>
      <c r="BO22" s="59">
        <v>840.2</v>
      </c>
      <c r="BP22" s="59">
        <v>861.6</v>
      </c>
      <c r="BQ22" s="59">
        <v>864.4</v>
      </c>
      <c r="BR22" s="59">
        <v>849.4</v>
      </c>
      <c r="BS22" s="59">
        <v>895.2</v>
      </c>
      <c r="BT22" s="59">
        <v>902.9</v>
      </c>
      <c r="BU22" s="59">
        <v>890.3</v>
      </c>
      <c r="BV22" s="59">
        <v>927.9</v>
      </c>
      <c r="BW22" s="59">
        <v>890.3</v>
      </c>
      <c r="BX22" s="59">
        <v>881.6</v>
      </c>
      <c r="BY22" s="59">
        <v>906.4</v>
      </c>
      <c r="BZ22" s="59">
        <v>907.3</v>
      </c>
      <c r="CA22" s="59">
        <v>975.1</v>
      </c>
      <c r="CB22" s="59">
        <v>1038.7</v>
      </c>
      <c r="CC22" s="59">
        <v>1014.4</v>
      </c>
      <c r="CD22" s="59">
        <v>1011.9</v>
      </c>
      <c r="CE22" s="59">
        <v>1009</v>
      </c>
      <c r="CF22" s="59">
        <v>1023.8</v>
      </c>
      <c r="CG22" s="59">
        <v>1007.6</v>
      </c>
      <c r="CH22" s="59">
        <v>1009.8</v>
      </c>
      <c r="CI22" s="59">
        <v>1030.3</v>
      </c>
      <c r="CJ22" s="59">
        <v>1044.5</v>
      </c>
      <c r="CK22" s="60">
        <v>1046</v>
      </c>
      <c r="CL22" s="61">
        <v>1050.1</v>
      </c>
      <c r="CM22" s="61">
        <v>1070.9</v>
      </c>
      <c r="CN22" s="59">
        <v>1216.4</v>
      </c>
      <c r="CO22" s="59">
        <v>1065.5</v>
      </c>
      <c r="CP22" s="59">
        <v>1060.1</v>
      </c>
      <c r="CQ22" s="59">
        <v>1040.6</v>
      </c>
      <c r="CR22" s="59">
        <v>1093.5</v>
      </c>
      <c r="CS22" s="59">
        <v>1089.6</v>
      </c>
      <c r="CT22" s="59">
        <v>1208.4</v>
      </c>
      <c r="CU22" s="59">
        <v>1109.1</v>
      </c>
      <c r="CV22" s="59">
        <v>1146</v>
      </c>
      <c r="CW22" s="60">
        <v>1264.4</v>
      </c>
      <c r="CX22" s="61">
        <v>1196.6</v>
      </c>
      <c r="CY22" s="61">
        <v>1235.50703631</v>
      </c>
      <c r="CZ22" s="59">
        <v>1298</v>
      </c>
      <c r="DA22" s="60">
        <v>1413.1</v>
      </c>
      <c r="DB22" s="61">
        <v>1547.3</v>
      </c>
      <c r="DC22" s="59">
        <v>1502.6</v>
      </c>
      <c r="DD22" s="130">
        <v>1544.8</v>
      </c>
      <c r="DE22" s="130">
        <v>1686.3</v>
      </c>
      <c r="DF22" s="144">
        <v>1685.8</v>
      </c>
      <c r="DG22" s="144">
        <v>1532.1231963700002</v>
      </c>
      <c r="DH22" s="130">
        <v>1558.5</v>
      </c>
      <c r="DI22" s="130">
        <v>1568</v>
      </c>
      <c r="DJ22" s="130">
        <v>1623</v>
      </c>
      <c r="DK22" s="130">
        <v>1607.3</v>
      </c>
      <c r="DL22" s="130">
        <v>1604.4</v>
      </c>
      <c r="DM22" s="130">
        <v>1644.9</v>
      </c>
      <c r="DN22" s="130">
        <v>1770.9</v>
      </c>
      <c r="DO22" s="130">
        <v>1928.7</v>
      </c>
      <c r="DP22" s="130">
        <v>1650</v>
      </c>
      <c r="DQ22" s="130">
        <v>1606.755</v>
      </c>
      <c r="DR22" s="130">
        <v>1811.6</v>
      </c>
      <c r="DS22" s="130">
        <v>1591.947</v>
      </c>
      <c r="DT22" s="130">
        <v>1830.7</v>
      </c>
      <c r="DU22" s="130">
        <v>1630.7</v>
      </c>
      <c r="DV22" s="130">
        <v>1673.4</v>
      </c>
      <c r="DW22" s="130">
        <v>1915.781</v>
      </c>
      <c r="DX22" s="130">
        <v>1735.868</v>
      </c>
      <c r="DY22" s="130">
        <v>1756.8</v>
      </c>
      <c r="DZ22" s="130">
        <v>1778.2</v>
      </c>
      <c r="EA22" s="130">
        <v>1823.6</v>
      </c>
      <c r="EB22" s="130">
        <v>1863.3</v>
      </c>
      <c r="EC22" s="130">
        <v>1777.407</v>
      </c>
    </row>
    <row r="23" spans="1:133" ht="12.75">
      <c r="A23" s="159"/>
      <c r="B23" s="20"/>
      <c r="C23" s="20"/>
      <c r="D23" s="21"/>
      <c r="E23" s="2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1"/>
      <c r="BN23" s="127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60"/>
      <c r="CL23" s="61"/>
      <c r="CM23" s="61"/>
      <c r="CN23" s="59"/>
      <c r="CO23" s="59"/>
      <c r="CP23" s="59"/>
      <c r="CQ23" s="59"/>
      <c r="CR23" s="59"/>
      <c r="CS23" s="59"/>
      <c r="CT23" s="59"/>
      <c r="CU23" s="59"/>
      <c r="CV23" s="59"/>
      <c r="CW23" s="60"/>
      <c r="CX23" s="61"/>
      <c r="CY23" s="61"/>
      <c r="CZ23" s="59"/>
      <c r="DA23" s="60"/>
      <c r="DB23" s="61"/>
      <c r="DC23" s="116"/>
      <c r="DD23" s="111"/>
      <c r="DE23" s="111"/>
      <c r="DF23" s="135"/>
      <c r="DG23" s="135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</row>
    <row r="24" spans="1:133" ht="12.75">
      <c r="A24" s="163" t="s">
        <v>26</v>
      </c>
      <c r="B24" s="20"/>
      <c r="C24" s="20"/>
      <c r="D24" s="21"/>
      <c r="E24" s="2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1"/>
      <c r="BN24" s="127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61"/>
      <c r="CM24" s="61"/>
      <c r="CN24" s="59"/>
      <c r="CO24" s="59"/>
      <c r="CP24" s="59"/>
      <c r="CQ24" s="59"/>
      <c r="CR24" s="59"/>
      <c r="CS24" s="59"/>
      <c r="CT24" s="59"/>
      <c r="CU24" s="59"/>
      <c r="CV24" s="59"/>
      <c r="CW24" s="60"/>
      <c r="CX24" s="61"/>
      <c r="CY24" s="61"/>
      <c r="CZ24" s="59"/>
      <c r="DA24" s="60"/>
      <c r="DB24" s="61"/>
      <c r="DC24" s="116"/>
      <c r="DD24" s="109"/>
      <c r="DE24" s="109"/>
      <c r="DF24" s="135"/>
      <c r="DG24" s="135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</row>
    <row r="25" spans="1:133" ht="12.75">
      <c r="A25" s="163"/>
      <c r="B25" s="20"/>
      <c r="C25" s="20"/>
      <c r="D25" s="21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1"/>
      <c r="BN25" s="127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61"/>
      <c r="CM25" s="61"/>
      <c r="CN25" s="59"/>
      <c r="CO25" s="59"/>
      <c r="CP25" s="59"/>
      <c r="CQ25" s="59"/>
      <c r="CR25" s="59"/>
      <c r="CS25" s="59"/>
      <c r="CT25" s="59"/>
      <c r="CU25" s="59"/>
      <c r="CV25" s="59"/>
      <c r="CW25" s="60"/>
      <c r="CX25" s="61"/>
      <c r="CY25" s="61"/>
      <c r="CZ25" s="59"/>
      <c r="DA25" s="60"/>
      <c r="DB25" s="61"/>
      <c r="DC25" s="116"/>
      <c r="DD25" s="109"/>
      <c r="DE25" s="109"/>
      <c r="DF25" s="135"/>
      <c r="DG25" s="135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</row>
    <row r="26" spans="1:133" ht="38.25">
      <c r="A26" s="164" t="s">
        <v>33</v>
      </c>
      <c r="B26" s="20"/>
      <c r="C26" s="20"/>
      <c r="D26" s="21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1"/>
      <c r="BN26" s="127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60"/>
      <c r="CL26" s="61"/>
      <c r="CM26" s="61"/>
      <c r="CN26" s="59"/>
      <c r="CO26" s="59"/>
      <c r="CP26" s="59"/>
      <c r="CQ26" s="59"/>
      <c r="CR26" s="59"/>
      <c r="CS26" s="59"/>
      <c r="CT26" s="59"/>
      <c r="CU26" s="59"/>
      <c r="CV26" s="59"/>
      <c r="CW26" s="60"/>
      <c r="CX26" s="61"/>
      <c r="CY26" s="61"/>
      <c r="CZ26" s="59"/>
      <c r="DA26" s="103">
        <v>1413.1</v>
      </c>
      <c r="DB26" s="101">
        <v>1465.2</v>
      </c>
      <c r="DC26" s="102">
        <v>1426</v>
      </c>
      <c r="DD26" s="131">
        <v>1469.3</v>
      </c>
      <c r="DE26" s="131">
        <v>1621.6</v>
      </c>
      <c r="DF26" s="143">
        <v>1612.8</v>
      </c>
      <c r="DG26" s="143">
        <v>1439.5</v>
      </c>
      <c r="DH26" s="131">
        <v>1463</v>
      </c>
      <c r="DI26" s="131">
        <v>1483.8</v>
      </c>
      <c r="DJ26" s="131">
        <v>1530.8</v>
      </c>
      <c r="DK26" s="131">
        <v>1523.1</v>
      </c>
      <c r="DL26" s="131">
        <v>1514.216714</v>
      </c>
      <c r="DM26" s="131">
        <v>1559.9</v>
      </c>
      <c r="DN26" s="131">
        <v>1683.3</v>
      </c>
      <c r="DO26" s="131">
        <v>1552.7</v>
      </c>
      <c r="DP26" s="131">
        <v>1579.7</v>
      </c>
      <c r="DQ26" s="131">
        <v>1529.003611</v>
      </c>
      <c r="DR26" s="131">
        <v>1730.2</v>
      </c>
      <c r="DS26" s="131">
        <v>1478.7</v>
      </c>
      <c r="DT26" s="131">
        <v>1705.9</v>
      </c>
      <c r="DU26" s="131">
        <v>1516.2</v>
      </c>
      <c r="DV26" s="131">
        <v>1548.4</v>
      </c>
      <c r="DW26" s="131">
        <v>1795.257</v>
      </c>
      <c r="DX26" s="131">
        <v>1611.2</v>
      </c>
      <c r="DY26" s="131">
        <v>1625</v>
      </c>
      <c r="DZ26" s="131">
        <v>1646</v>
      </c>
      <c r="EA26" s="131">
        <v>1697</v>
      </c>
      <c r="EB26" s="131">
        <v>1738.8</v>
      </c>
      <c r="EC26" s="131">
        <v>1653.548</v>
      </c>
    </row>
    <row r="27" spans="1:133" ht="12.75">
      <c r="A27" s="164"/>
      <c r="B27" s="20"/>
      <c r="C27" s="20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1"/>
      <c r="BN27" s="127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61"/>
      <c r="CM27" s="61"/>
      <c r="CN27" s="59"/>
      <c r="CO27" s="59"/>
      <c r="CP27" s="59"/>
      <c r="CQ27" s="59"/>
      <c r="CR27" s="59"/>
      <c r="CS27" s="59"/>
      <c r="CT27" s="59"/>
      <c r="CU27" s="59"/>
      <c r="CV27" s="59"/>
      <c r="CW27" s="60"/>
      <c r="CX27" s="61"/>
      <c r="CY27" s="61"/>
      <c r="CZ27" s="59"/>
      <c r="DA27" s="103"/>
      <c r="DB27" s="101"/>
      <c r="DC27" s="116"/>
      <c r="DD27" s="112"/>
      <c r="DE27" s="112"/>
      <c r="DF27" s="135"/>
      <c r="DG27" s="135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</row>
    <row r="28" spans="1:133" ht="38.25">
      <c r="A28" s="164" t="s">
        <v>35</v>
      </c>
      <c r="B28" s="20"/>
      <c r="C28" s="20"/>
      <c r="D28" s="21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1"/>
      <c r="BN28" s="127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60"/>
      <c r="CL28" s="61"/>
      <c r="CM28" s="61"/>
      <c r="CN28" s="59"/>
      <c r="CO28" s="59"/>
      <c r="CP28" s="59"/>
      <c r="CQ28" s="59"/>
      <c r="CR28" s="59"/>
      <c r="CS28" s="59"/>
      <c r="CT28" s="59"/>
      <c r="CU28" s="59"/>
      <c r="CV28" s="59"/>
      <c r="CW28" s="60"/>
      <c r="CX28" s="61"/>
      <c r="CY28" s="61"/>
      <c r="CZ28" s="59"/>
      <c r="DA28" s="103">
        <v>191.5</v>
      </c>
      <c r="DB28" s="101">
        <v>232.8</v>
      </c>
      <c r="DC28" s="102">
        <v>231.4</v>
      </c>
      <c r="DD28" s="112">
        <v>161.3</v>
      </c>
      <c r="DE28" s="112"/>
      <c r="DF28" s="135"/>
      <c r="DG28" s="135">
        <v>171.5</v>
      </c>
      <c r="DH28" s="109"/>
      <c r="DI28" s="109"/>
      <c r="DJ28" s="109">
        <v>179.9</v>
      </c>
      <c r="DK28" s="109"/>
      <c r="DL28" s="109"/>
      <c r="DM28" s="109">
        <v>168.2</v>
      </c>
      <c r="DN28" s="109"/>
      <c r="DO28" s="109"/>
      <c r="DP28" s="109">
        <v>91.9</v>
      </c>
      <c r="DQ28" s="109"/>
      <c r="DR28" s="109"/>
      <c r="DS28" s="109">
        <v>95.3</v>
      </c>
      <c r="DT28" s="109"/>
      <c r="DU28" s="109"/>
      <c r="DV28" s="186">
        <v>101.2</v>
      </c>
      <c r="DW28" s="109"/>
      <c r="DX28" s="109"/>
      <c r="DY28" s="109">
        <v>107.2</v>
      </c>
      <c r="DZ28" s="109"/>
      <c r="EA28" s="109"/>
      <c r="EB28" s="109">
        <v>102.1</v>
      </c>
      <c r="EC28" s="109"/>
    </row>
    <row r="29" spans="1:133" ht="12.75">
      <c r="A29" s="159"/>
      <c r="B29" s="20"/>
      <c r="C29" s="20"/>
      <c r="D29" s="21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1"/>
      <c r="BN29" s="127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61"/>
      <c r="CM29" s="61"/>
      <c r="CN29" s="59"/>
      <c r="CO29" s="59"/>
      <c r="CP29" s="59"/>
      <c r="CQ29" s="59"/>
      <c r="CR29" s="59"/>
      <c r="CS29" s="59"/>
      <c r="CT29" s="59"/>
      <c r="CU29" s="59"/>
      <c r="CV29" s="59"/>
      <c r="CW29" s="60"/>
      <c r="CX29" s="61"/>
      <c r="CY29" s="61"/>
      <c r="CZ29" s="59"/>
      <c r="DA29" s="60"/>
      <c r="DB29" s="61"/>
      <c r="DC29" s="116"/>
      <c r="DD29" s="112"/>
      <c r="DE29" s="112"/>
      <c r="DF29" s="135"/>
      <c r="DG29" s="135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</row>
    <row r="30" spans="1:133" ht="12.75">
      <c r="A30" s="159"/>
      <c r="B30" s="20"/>
      <c r="C30" s="20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1"/>
      <c r="BN30" s="127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60"/>
      <c r="CL30" s="61"/>
      <c r="CM30" s="61"/>
      <c r="CN30" s="59"/>
      <c r="CO30" s="59"/>
      <c r="CP30" s="59"/>
      <c r="CQ30" s="59"/>
      <c r="CR30" s="59"/>
      <c r="CS30" s="59"/>
      <c r="CT30" s="59"/>
      <c r="CU30" s="59"/>
      <c r="CV30" s="59"/>
      <c r="CW30" s="60"/>
      <c r="CX30" s="61"/>
      <c r="CY30" s="61"/>
      <c r="CZ30" s="59"/>
      <c r="DA30" s="60"/>
      <c r="DB30" s="61"/>
      <c r="DC30" s="116"/>
      <c r="DD30" s="112"/>
      <c r="DE30" s="112"/>
      <c r="DF30" s="135"/>
      <c r="DG30" s="135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</row>
    <row r="31" spans="1:133" ht="13.5" thickBot="1">
      <c r="A31" s="165"/>
      <c r="B31" s="62"/>
      <c r="C31" s="62"/>
      <c r="D31" s="62"/>
      <c r="E31" s="6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5"/>
      <c r="BN31" s="128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4"/>
      <c r="CL31" s="65"/>
      <c r="CM31" s="65"/>
      <c r="CN31" s="62"/>
      <c r="CO31" s="62"/>
      <c r="CP31" s="62"/>
      <c r="CQ31" s="62"/>
      <c r="CR31" s="62"/>
      <c r="CS31" s="62"/>
      <c r="CT31" s="62"/>
      <c r="CU31" s="62"/>
      <c r="CV31" s="62"/>
      <c r="CW31" s="64"/>
      <c r="CX31" s="65"/>
      <c r="CY31" s="65"/>
      <c r="CZ31" s="62"/>
      <c r="DA31" s="64"/>
      <c r="DB31" s="65"/>
      <c r="DC31" s="117"/>
      <c r="DD31" s="118"/>
      <c r="DE31" s="118"/>
      <c r="DF31" s="141"/>
      <c r="DG31" s="141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</row>
    <row r="32" ht="4.5" customHeight="1"/>
    <row r="33" ht="12.75">
      <c r="A33" s="66" t="s">
        <v>23</v>
      </c>
    </row>
    <row r="34" ht="12.75">
      <c r="A34" s="66" t="s">
        <v>37</v>
      </c>
    </row>
    <row r="35" ht="12.75">
      <c r="A35" s="66" t="s">
        <v>36</v>
      </c>
    </row>
    <row r="36" ht="12.75">
      <c r="A36" s="3" t="s">
        <v>32</v>
      </c>
    </row>
    <row r="37" ht="12.75">
      <c r="A37" s="148" t="s">
        <v>34</v>
      </c>
    </row>
    <row r="39" spans="1:133" ht="23.25">
      <c r="A39" s="67" t="s">
        <v>39</v>
      </c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</row>
    <row r="40" spans="107:133" ht="15.75" thickBot="1"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</row>
    <row r="41" spans="1:133" s="72" customFormat="1" ht="12.75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70"/>
      <c r="CA41" s="168"/>
      <c r="CB41" s="156">
        <v>38687</v>
      </c>
      <c r="CC41" s="153"/>
      <c r="CD41" s="153"/>
      <c r="CE41" s="153"/>
      <c r="CF41" s="153"/>
      <c r="CG41" s="153"/>
      <c r="CH41" s="153">
        <v>38869</v>
      </c>
      <c r="CI41" s="153"/>
      <c r="CJ41" s="153"/>
      <c r="CK41" s="153"/>
      <c r="CL41" s="153"/>
      <c r="CM41" s="153"/>
      <c r="CN41" s="153">
        <v>39052</v>
      </c>
      <c r="CO41" s="153"/>
      <c r="CP41" s="153"/>
      <c r="CQ41" s="153"/>
      <c r="CR41" s="153"/>
      <c r="CS41" s="153"/>
      <c r="CT41" s="153">
        <v>39234</v>
      </c>
      <c r="CU41" s="153"/>
      <c r="CV41" s="153"/>
      <c r="CW41" s="153"/>
      <c r="CX41" s="153"/>
      <c r="CY41" s="153"/>
      <c r="CZ41" s="153">
        <v>39417</v>
      </c>
      <c r="DA41" s="153">
        <v>39600</v>
      </c>
      <c r="DB41" s="153">
        <v>39783</v>
      </c>
      <c r="DC41" s="154">
        <v>39965</v>
      </c>
      <c r="DD41" s="171">
        <v>40149</v>
      </c>
      <c r="DE41" s="171">
        <f>DE3</f>
        <v>40179</v>
      </c>
      <c r="DF41" s="171">
        <f>DF3</f>
        <v>40210</v>
      </c>
      <c r="DG41" s="171">
        <f>DG3</f>
        <v>40238</v>
      </c>
      <c r="DH41" s="171">
        <f>DH3</f>
        <v>40269</v>
      </c>
      <c r="DI41" s="171">
        <v>40299</v>
      </c>
      <c r="DJ41" s="171">
        <v>40330</v>
      </c>
      <c r="DK41" s="171">
        <f aca="true" t="shared" si="4" ref="DK41:DP41">DK3</f>
        <v>40360</v>
      </c>
      <c r="DL41" s="171">
        <f t="shared" si="4"/>
        <v>40391</v>
      </c>
      <c r="DM41" s="171">
        <f t="shared" si="4"/>
        <v>40422</v>
      </c>
      <c r="DN41" s="171">
        <f t="shared" si="4"/>
        <v>40461</v>
      </c>
      <c r="DO41" s="171">
        <f t="shared" si="4"/>
        <v>40493</v>
      </c>
      <c r="DP41" s="171">
        <f t="shared" si="4"/>
        <v>40524</v>
      </c>
      <c r="DQ41" s="171">
        <f aca="true" t="shared" si="5" ref="DQ41:DV41">DQ3</f>
        <v>40544</v>
      </c>
      <c r="DR41" s="171">
        <f t="shared" si="5"/>
        <v>40576</v>
      </c>
      <c r="DS41" s="171">
        <f t="shared" si="5"/>
        <v>40605</v>
      </c>
      <c r="DT41" s="171">
        <f t="shared" si="5"/>
        <v>40637</v>
      </c>
      <c r="DU41" s="171">
        <f t="shared" si="5"/>
        <v>40668</v>
      </c>
      <c r="DV41" s="171">
        <f t="shared" si="5"/>
        <v>40700</v>
      </c>
      <c r="DW41" s="171">
        <f>DW3</f>
        <v>40731</v>
      </c>
      <c r="DX41" s="171">
        <f>DX3</f>
        <v>40763</v>
      </c>
      <c r="DY41" s="171">
        <f>DY3</f>
        <v>40795</v>
      </c>
      <c r="DZ41" s="171">
        <f>DZ3</f>
        <v>40826</v>
      </c>
      <c r="EA41" s="171">
        <f>EA3</f>
        <v>40858</v>
      </c>
      <c r="EB41" s="171">
        <v>40878</v>
      </c>
      <c r="EC41" s="171">
        <f>EC3</f>
        <v>40910</v>
      </c>
    </row>
    <row r="42" spans="1:133" s="72" customFormat="1" ht="15" customHeight="1" thickBot="1">
      <c r="A42" s="172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4"/>
      <c r="CA42" s="172"/>
      <c r="CB42" s="175" t="s">
        <v>4</v>
      </c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</row>
    <row r="43" spans="1:133" s="72" customFormat="1" ht="12.75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80"/>
      <c r="CA43" s="69"/>
      <c r="CB43" s="95"/>
      <c r="CC43" s="81"/>
      <c r="CD43" s="73"/>
      <c r="CE43" s="73"/>
      <c r="CF43" s="73"/>
      <c r="CG43" s="87"/>
      <c r="CH43" s="89"/>
      <c r="CI43" s="90"/>
      <c r="CJ43" s="90"/>
      <c r="CK43" s="90"/>
      <c r="CL43" s="90"/>
      <c r="CM43" s="90"/>
      <c r="CN43" s="89"/>
      <c r="CO43" s="90"/>
      <c r="CP43" s="90"/>
      <c r="CQ43" s="90"/>
      <c r="CR43" s="90"/>
      <c r="CS43" s="90"/>
      <c r="CT43" s="89"/>
      <c r="CU43" s="89"/>
      <c r="CV43" s="89"/>
      <c r="CW43" s="89"/>
      <c r="CX43" s="89"/>
      <c r="CY43" s="89"/>
      <c r="CZ43" s="89"/>
      <c r="DA43" s="90"/>
      <c r="DB43" s="90"/>
      <c r="DC43" s="104"/>
      <c r="DD43" s="81"/>
      <c r="DE43" s="81"/>
      <c r="DF43" s="73"/>
      <c r="DG43" s="73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</row>
    <row r="44" spans="1:133" s="72" customFormat="1" ht="12.75">
      <c r="A44" s="188" t="s">
        <v>24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90"/>
      <c r="CA44" s="69"/>
      <c r="CB44" s="96">
        <v>27954</v>
      </c>
      <c r="CC44" s="93"/>
      <c r="CD44" s="74"/>
      <c r="CE44" s="74"/>
      <c r="CF44" s="74"/>
      <c r="CG44" s="79"/>
      <c r="CH44" s="85">
        <v>33253</v>
      </c>
      <c r="CI44" s="86"/>
      <c r="CJ44" s="86"/>
      <c r="CK44" s="86"/>
      <c r="CL44" s="86"/>
      <c r="CM44" s="86"/>
      <c r="CN44" s="85">
        <v>38447</v>
      </c>
      <c r="CO44" s="86"/>
      <c r="CP44" s="86"/>
      <c r="CQ44" s="86"/>
      <c r="CR44" s="86"/>
      <c r="CS44" s="86"/>
      <c r="CT44" s="85">
        <v>46407</v>
      </c>
      <c r="CU44" s="85"/>
      <c r="CV44" s="85"/>
      <c r="CW44" s="85"/>
      <c r="CX44" s="85"/>
      <c r="CY44" s="85"/>
      <c r="CZ44" s="85">
        <v>47616</v>
      </c>
      <c r="DA44" s="86">
        <v>52735</v>
      </c>
      <c r="DB44" s="86">
        <v>63285</v>
      </c>
      <c r="DC44" s="105">
        <v>82611</v>
      </c>
      <c r="DD44" s="93">
        <v>108414</v>
      </c>
      <c r="DE44" s="74">
        <v>113824</v>
      </c>
      <c r="DF44" s="74">
        <v>115014</v>
      </c>
      <c r="DG44" s="74">
        <v>119813</v>
      </c>
      <c r="DH44" s="93">
        <v>124021</v>
      </c>
      <c r="DI44" s="93">
        <v>127967</v>
      </c>
      <c r="DJ44" s="93">
        <v>131648</v>
      </c>
      <c r="DK44" s="93">
        <v>134834</v>
      </c>
      <c r="DL44" s="93">
        <v>140627</v>
      </c>
      <c r="DM44" s="93">
        <v>147863</v>
      </c>
      <c r="DN44" s="93">
        <v>151561</v>
      </c>
      <c r="DO44" s="93">
        <v>136625</v>
      </c>
      <c r="DP44" s="93">
        <v>133508</v>
      </c>
      <c r="DQ44" s="93">
        <v>147974</v>
      </c>
      <c r="DR44" s="93">
        <v>153383</v>
      </c>
      <c r="DS44" s="93">
        <v>158791</v>
      </c>
      <c r="DT44" s="93">
        <v>163092</v>
      </c>
      <c r="DU44" s="93">
        <v>168040</v>
      </c>
      <c r="DV44" s="93">
        <v>176553</v>
      </c>
      <c r="DW44" s="93">
        <v>220606</v>
      </c>
      <c r="DX44" s="93">
        <v>226932</v>
      </c>
      <c r="DY44" s="187">
        <v>235725</v>
      </c>
      <c r="DZ44" s="187">
        <v>211643</v>
      </c>
      <c r="EA44" s="187">
        <v>203087</v>
      </c>
      <c r="EB44" s="187">
        <v>206408</v>
      </c>
      <c r="EC44" s="187">
        <v>218504</v>
      </c>
    </row>
    <row r="45" spans="1:133" s="72" customFormat="1" ht="13.5" thickBot="1">
      <c r="A45" s="178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80"/>
      <c r="CA45" s="69"/>
      <c r="CB45" s="97"/>
      <c r="CC45" s="94"/>
      <c r="CD45" s="75"/>
      <c r="CE45" s="75"/>
      <c r="CF45" s="75"/>
      <c r="CG45" s="88"/>
      <c r="CH45" s="91"/>
      <c r="CI45" s="92"/>
      <c r="CJ45" s="92"/>
      <c r="CK45" s="92"/>
      <c r="CL45" s="92"/>
      <c r="CM45" s="92"/>
      <c r="CN45" s="91"/>
      <c r="CO45" s="92"/>
      <c r="CP45" s="92"/>
      <c r="CQ45" s="92"/>
      <c r="CR45" s="92"/>
      <c r="CS45" s="92"/>
      <c r="CT45" s="91"/>
      <c r="CU45" s="91"/>
      <c r="CV45" s="91"/>
      <c r="CW45" s="91"/>
      <c r="CX45" s="91"/>
      <c r="CY45" s="91"/>
      <c r="CZ45" s="91"/>
      <c r="DA45" s="92"/>
      <c r="DB45" s="92"/>
      <c r="DC45" s="106"/>
      <c r="DD45" s="94"/>
      <c r="DE45" s="94"/>
      <c r="DF45" s="75"/>
      <c r="DG45" s="75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</row>
    <row r="46" spans="1:133" s="72" customFormat="1" ht="15" customHeight="1" thickBot="1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4"/>
      <c r="CA46" s="68"/>
      <c r="CB46" s="194" t="s">
        <v>6</v>
      </c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6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5"/>
      <c r="DW46" s="185"/>
      <c r="DX46" s="185"/>
      <c r="DY46" s="185"/>
      <c r="DZ46" s="185"/>
      <c r="EA46" s="185"/>
      <c r="EB46" s="185"/>
      <c r="EC46" s="185"/>
    </row>
    <row r="47" spans="1:133" s="72" customFormat="1" ht="12.75">
      <c r="A47" s="188" t="s">
        <v>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90"/>
      <c r="CA47" s="69"/>
      <c r="CB47" s="99">
        <v>44268</v>
      </c>
      <c r="CC47" s="98"/>
      <c r="CD47" s="77"/>
      <c r="CE47" s="77"/>
      <c r="CF47" s="77"/>
      <c r="CG47" s="78"/>
      <c r="CH47" s="83">
        <v>57316</v>
      </c>
      <c r="CI47" s="84"/>
      <c r="CJ47" s="84"/>
      <c r="CK47" s="84"/>
      <c r="CL47" s="84"/>
      <c r="CM47" s="84"/>
      <c r="CN47" s="83">
        <v>99170</v>
      </c>
      <c r="CO47" s="84"/>
      <c r="CP47" s="84"/>
      <c r="CQ47" s="84"/>
      <c r="CR47" s="84"/>
      <c r="CS47" s="84"/>
      <c r="CT47" s="83">
        <v>78843</v>
      </c>
      <c r="CU47" s="83"/>
      <c r="CV47" s="83"/>
      <c r="CW47" s="83"/>
      <c r="CX47" s="83"/>
      <c r="CY47" s="83"/>
      <c r="CZ47" s="83">
        <v>164038</v>
      </c>
      <c r="DA47" s="84">
        <v>117558</v>
      </c>
      <c r="DB47" s="84">
        <v>198205</v>
      </c>
      <c r="DC47" s="107">
        <v>146117</v>
      </c>
      <c r="DD47" s="98">
        <v>252554</v>
      </c>
      <c r="DE47" s="98">
        <v>166714</v>
      </c>
      <c r="DF47" s="77">
        <v>167270</v>
      </c>
      <c r="DG47" s="146">
        <v>199697</v>
      </c>
      <c r="DH47" s="98">
        <v>203395</v>
      </c>
      <c r="DI47" s="98">
        <v>194980</v>
      </c>
      <c r="DJ47" s="98">
        <v>197452</v>
      </c>
      <c r="DK47" s="98">
        <v>207142</v>
      </c>
      <c r="DL47" s="98">
        <v>209248</v>
      </c>
      <c r="DM47" s="98">
        <v>213171</v>
      </c>
      <c r="DN47" s="98">
        <v>126290</v>
      </c>
      <c r="DO47" s="98">
        <v>132032</v>
      </c>
      <c r="DP47" s="98">
        <v>171088</v>
      </c>
      <c r="DQ47" s="98">
        <v>127701</v>
      </c>
      <c r="DR47" s="98">
        <v>129925</v>
      </c>
      <c r="DS47" s="98">
        <v>171990</v>
      </c>
      <c r="DT47" s="98">
        <v>176464</v>
      </c>
      <c r="DU47" s="98">
        <v>198861</v>
      </c>
      <c r="DV47" s="98">
        <v>192964</v>
      </c>
      <c r="DW47" s="98">
        <v>200457</v>
      </c>
      <c r="DX47" s="98">
        <v>220696</v>
      </c>
      <c r="DY47" s="98">
        <v>221700</v>
      </c>
      <c r="DZ47" s="98">
        <v>235884</v>
      </c>
      <c r="EA47" s="98">
        <v>236831</v>
      </c>
      <c r="EB47" s="98">
        <v>330274</v>
      </c>
      <c r="EC47" s="98">
        <v>238413</v>
      </c>
    </row>
    <row r="48" spans="1:133" s="72" customFormat="1" ht="12.75">
      <c r="A48" s="188" t="s">
        <v>25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90"/>
      <c r="CA48" s="69"/>
      <c r="CB48" s="96">
        <v>4403.19100764</v>
      </c>
      <c r="CC48" s="93"/>
      <c r="CD48" s="74"/>
      <c r="CE48" s="74"/>
      <c r="CF48" s="74"/>
      <c r="CG48" s="79"/>
      <c r="CH48" s="85">
        <v>7226.26139762</v>
      </c>
      <c r="CI48" s="86"/>
      <c r="CJ48" s="86"/>
      <c r="CK48" s="86"/>
      <c r="CL48" s="86"/>
      <c r="CM48" s="86"/>
      <c r="CN48" s="85">
        <v>13488.79378354</v>
      </c>
      <c r="CO48" s="86"/>
      <c r="CP48" s="86"/>
      <c r="CQ48" s="86"/>
      <c r="CR48" s="86"/>
      <c r="CS48" s="86"/>
      <c r="CT48" s="85">
        <v>10195.16952576</v>
      </c>
      <c r="CU48" s="85"/>
      <c r="CV48" s="85"/>
      <c r="CW48" s="85"/>
      <c r="CX48" s="85"/>
      <c r="CY48" s="85"/>
      <c r="CZ48" s="85">
        <v>14441.811963459999</v>
      </c>
      <c r="DA48" s="86">
        <v>20927.161527</v>
      </c>
      <c r="DB48" s="86">
        <v>28806.268514900003</v>
      </c>
      <c r="DC48" s="105">
        <v>80989.02340520002</v>
      </c>
      <c r="DD48" s="93">
        <v>37607</v>
      </c>
      <c r="DE48" s="93">
        <v>41799</v>
      </c>
      <c r="DF48" s="74">
        <v>34729.598685</v>
      </c>
      <c r="DG48" s="74">
        <f>44384414586/1000000</f>
        <v>44384.414586</v>
      </c>
      <c r="DH48" s="93">
        <v>32487.242348</v>
      </c>
      <c r="DI48" s="93">
        <v>51983.52341618</v>
      </c>
      <c r="DJ48" s="93">
        <v>37169.898</v>
      </c>
      <c r="DK48" s="93">
        <v>57441.458772</v>
      </c>
      <c r="DL48" s="93">
        <v>61483.024409</v>
      </c>
      <c r="DM48" s="93">
        <v>55956.151937</v>
      </c>
      <c r="DN48" s="93">
        <v>44380.566784</v>
      </c>
      <c r="DO48" s="93">
        <v>42493.41065</v>
      </c>
      <c r="DP48" s="93">
        <v>44038</v>
      </c>
      <c r="DQ48" s="93">
        <v>34639.181123</v>
      </c>
      <c r="DR48" s="93">
        <v>48955.571042</v>
      </c>
      <c r="DS48" s="93">
        <v>34653.421648</v>
      </c>
      <c r="DT48" s="93">
        <v>38151.771278</v>
      </c>
      <c r="DU48" s="93">
        <v>35189.657572</v>
      </c>
      <c r="DV48" s="93">
        <f>60236597862.67/1000000</f>
        <v>60236.59786267</v>
      </c>
      <c r="DW48" s="93">
        <v>52111.454498</v>
      </c>
      <c r="DX48" s="93">
        <v>76305.32526</v>
      </c>
      <c r="DY48" s="93">
        <v>49589.197045</v>
      </c>
      <c r="DZ48" s="93">
        <v>47313.4105</v>
      </c>
      <c r="EA48" s="93">
        <v>38486.255805</v>
      </c>
      <c r="EB48" s="93">
        <v>60451</v>
      </c>
      <c r="EC48" s="93">
        <v>43475.962769</v>
      </c>
    </row>
    <row r="49" spans="1:133" s="72" customFormat="1" ht="12.75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80"/>
      <c r="CA49" s="69"/>
      <c r="CB49" s="96"/>
      <c r="CC49" s="93"/>
      <c r="CD49" s="74"/>
      <c r="CE49" s="74"/>
      <c r="CF49" s="74"/>
      <c r="CG49" s="79"/>
      <c r="CH49" s="85"/>
      <c r="CI49" s="86"/>
      <c r="CJ49" s="86"/>
      <c r="CK49" s="86"/>
      <c r="CL49" s="86"/>
      <c r="CM49" s="86"/>
      <c r="CN49" s="85"/>
      <c r="CO49" s="86"/>
      <c r="CP49" s="86"/>
      <c r="CQ49" s="86"/>
      <c r="CR49" s="86"/>
      <c r="CS49" s="86"/>
      <c r="CT49" s="85"/>
      <c r="CU49" s="85"/>
      <c r="CV49" s="85"/>
      <c r="CW49" s="85"/>
      <c r="CX49" s="85"/>
      <c r="CY49" s="85"/>
      <c r="CZ49" s="85"/>
      <c r="DA49" s="86"/>
      <c r="DB49" s="86"/>
      <c r="DC49" s="105"/>
      <c r="DD49" s="93"/>
      <c r="DE49" s="93"/>
      <c r="DF49" s="142"/>
      <c r="DG49" s="142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</row>
    <row r="50" spans="1:133" s="72" customFormat="1" ht="13.5" thickBot="1">
      <c r="A50" s="181" t="s">
        <v>28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3"/>
      <c r="CA50" s="70"/>
      <c r="CB50" s="100"/>
      <c r="CC50" s="82"/>
      <c r="CD50" s="76"/>
      <c r="CE50" s="76"/>
      <c r="CF50" s="76"/>
      <c r="CG50" s="80"/>
      <c r="CH50" s="91">
        <v>4817</v>
      </c>
      <c r="CI50" s="91"/>
      <c r="CJ50" s="91"/>
      <c r="CK50" s="91"/>
      <c r="CL50" s="91"/>
      <c r="CM50" s="91"/>
      <c r="CN50" s="91">
        <v>6915</v>
      </c>
      <c r="CO50" s="91"/>
      <c r="CP50" s="91"/>
      <c r="CQ50" s="91"/>
      <c r="CR50" s="91"/>
      <c r="CS50" s="91"/>
      <c r="CT50" s="91">
        <v>8701</v>
      </c>
      <c r="CU50" s="91"/>
      <c r="CV50" s="91"/>
      <c r="CW50" s="91"/>
      <c r="CX50" s="91"/>
      <c r="CY50" s="91"/>
      <c r="CZ50" s="91">
        <v>9738</v>
      </c>
      <c r="DA50" s="91">
        <v>15311</v>
      </c>
      <c r="DB50" s="91">
        <v>23316</v>
      </c>
      <c r="DC50" s="113">
        <v>44522.68833178001</v>
      </c>
      <c r="DD50" s="114">
        <v>39849</v>
      </c>
      <c r="DE50" s="114">
        <v>41799</v>
      </c>
      <c r="DF50" s="75">
        <v>38264.069831</v>
      </c>
      <c r="DG50" s="75">
        <v>40304.1847496533</v>
      </c>
      <c r="DH50" s="114">
        <v>38349.94914924</v>
      </c>
      <c r="DI50" s="114">
        <v>41076.664002628</v>
      </c>
      <c r="DJ50" s="114">
        <v>40425.5</v>
      </c>
      <c r="DK50" s="114">
        <v>42856.382418</v>
      </c>
      <c r="DL50" s="114">
        <v>43756.425402</v>
      </c>
      <c r="DM50" s="114">
        <v>45112.523893</v>
      </c>
      <c r="DN50" s="114">
        <v>45039</v>
      </c>
      <c r="DO50" s="114">
        <v>44807.881134</v>
      </c>
      <c r="DP50" s="114">
        <v>44743.594</v>
      </c>
      <c r="DQ50" s="114">
        <v>34639</v>
      </c>
      <c r="DR50" s="114">
        <v>41797.376082</v>
      </c>
      <c r="DS50" s="114">
        <v>39416.057</v>
      </c>
      <c r="DT50" s="114">
        <v>39099.986273</v>
      </c>
      <c r="DU50" s="114">
        <v>38317.920527</v>
      </c>
      <c r="DV50" s="114">
        <f>41971033415.8727/1000000</f>
        <v>41971.033415872706</v>
      </c>
      <c r="DW50" s="114">
        <v>43419.664999</v>
      </c>
      <c r="DX50" s="114">
        <v>47530.372532</v>
      </c>
      <c r="DY50" s="114">
        <v>47759.130811</v>
      </c>
      <c r="DZ50" s="114">
        <v>47714.55878</v>
      </c>
      <c r="EA50" s="114">
        <v>46875.622</v>
      </c>
      <c r="EB50" s="114">
        <v>48007</v>
      </c>
      <c r="EC50" s="114">
        <v>43475.962</v>
      </c>
    </row>
    <row r="51" spans="86:133" ht="8.25" customHeight="1"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</row>
    <row r="52" spans="1:133" ht="15">
      <c r="A52" s="3" t="s">
        <v>29</v>
      </c>
      <c r="DC52" s="108"/>
      <c r="DD52" s="108"/>
      <c r="DE52" s="108"/>
      <c r="DF52" s="108"/>
      <c r="DG52" s="147"/>
      <c r="DH52" s="147"/>
      <c r="DI52" s="147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</row>
    <row r="53" ht="12.75">
      <c r="A53" s="148" t="s">
        <v>34</v>
      </c>
    </row>
  </sheetData>
  <sheetProtection/>
  <mergeCells count="6">
    <mergeCell ref="A48:BZ48"/>
    <mergeCell ref="A44:BZ44"/>
    <mergeCell ref="BN8:DJ8"/>
    <mergeCell ref="BN14:DJ14"/>
    <mergeCell ref="CB46:DJ46"/>
    <mergeCell ref="A47:BZ47"/>
  </mergeCells>
  <printOptions horizontalCentered="1" verticalCentered="1"/>
  <pageMargins left="0" right="0" top="0" bottom="0" header="0" footer="0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P. Lo Tiap Kwong</dc:creator>
  <cp:keywords/>
  <dc:description/>
  <cp:lastModifiedBy>Soobhadra Fowdur</cp:lastModifiedBy>
  <cp:lastPrinted>2012-03-13T05:58:22Z</cp:lastPrinted>
  <dcterms:created xsi:type="dcterms:W3CDTF">2009-07-22T06:22:48Z</dcterms:created>
  <dcterms:modified xsi:type="dcterms:W3CDTF">2012-03-14T12:57:06Z</dcterms:modified>
  <cp:category/>
  <cp:version/>
  <cp:contentType/>
  <cp:contentStatus/>
</cp:coreProperties>
</file>