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35" windowWidth="21075" windowHeight="9525"/>
  </bookViews>
  <sheets>
    <sheet name="48a-b" sheetId="1" r:id="rId1"/>
  </sheets>
  <definedNames>
    <definedName name="_xlnm.Print_Area" localSheetId="0">'48a-b'!$A$1:$H$68</definedName>
  </definedNames>
  <calcPr calcId="145621"/>
</workbook>
</file>

<file path=xl/calcChain.xml><?xml version="1.0" encoding="utf-8"?>
<calcChain xmlns="http://schemas.openxmlformats.org/spreadsheetml/2006/main">
  <c r="G59" i="1" l="1"/>
  <c r="F53" i="1"/>
  <c r="E53" i="1"/>
  <c r="F51" i="1"/>
  <c r="F50" i="1" s="1"/>
  <c r="F49" i="1" s="1"/>
  <c r="E51" i="1"/>
  <c r="E50" i="1" s="1"/>
  <c r="E49" i="1" s="1"/>
  <c r="G47" i="1"/>
  <c r="F47" i="1"/>
  <c r="E47" i="1"/>
  <c r="F46" i="1"/>
  <c r="E46" i="1"/>
  <c r="F45" i="1"/>
  <c r="F40" i="1" s="1"/>
  <c r="E45" i="1"/>
  <c r="E40" i="1" s="1"/>
  <c r="F42" i="1"/>
  <c r="E42" i="1"/>
  <c r="F41" i="1"/>
  <c r="E41" i="1"/>
  <c r="H40" i="1"/>
  <c r="G40" i="1"/>
  <c r="F38" i="1"/>
  <c r="E38" i="1"/>
  <c r="F36" i="1"/>
  <c r="E36" i="1"/>
  <c r="G35" i="1"/>
  <c r="F35" i="1"/>
  <c r="E35" i="1"/>
  <c r="E30" i="1" s="1"/>
  <c r="E29" i="1" s="1"/>
  <c r="E28" i="1" s="1"/>
  <c r="E27" i="1" s="1"/>
  <c r="F31" i="1"/>
  <c r="F30" i="1" s="1"/>
  <c r="F29" i="1" s="1"/>
  <c r="F28" i="1" s="1"/>
  <c r="F27" i="1" s="1"/>
  <c r="E31" i="1"/>
  <c r="H27" i="1"/>
  <c r="G27" i="1"/>
  <c r="H26" i="1"/>
  <c r="G26" i="1"/>
  <c r="H20" i="1"/>
  <c r="F20" i="1"/>
  <c r="E20" i="1"/>
  <c r="D20" i="1"/>
  <c r="C20" i="1"/>
  <c r="H16" i="1"/>
  <c r="G13" i="1"/>
  <c r="G20" i="1" s="1"/>
  <c r="F26" i="1" l="1"/>
  <c r="E26" i="1"/>
</calcChain>
</file>

<file path=xl/sharedStrings.xml><?xml version="1.0" encoding="utf-8"?>
<sst xmlns="http://schemas.openxmlformats.org/spreadsheetml/2006/main" count="116" uniqueCount="89">
  <si>
    <t>(Rs million)</t>
  </si>
  <si>
    <r>
      <t xml:space="preserve">Sector (ISIC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1 digit)</t>
    </r>
  </si>
  <si>
    <t>Description</t>
  </si>
  <si>
    <t>2006</t>
  </si>
  <si>
    <t>2007</t>
  </si>
  <si>
    <t>2008</t>
  </si>
  <si>
    <t xml:space="preserve">2009 </t>
  </si>
  <si>
    <r>
      <t xml:space="preserve">2010 </t>
    </r>
    <r>
      <rPr>
        <b/>
        <vertAlign val="superscript"/>
        <sz val="9"/>
        <rFont val="Arial"/>
        <family val="2"/>
      </rPr>
      <t>2</t>
    </r>
  </si>
  <si>
    <r>
      <t>2011</t>
    </r>
    <r>
      <rPr>
        <b/>
        <vertAlign val="superscript"/>
        <sz val="9"/>
        <rFont val="Arial"/>
        <family val="2"/>
      </rPr>
      <t xml:space="preserve"> 3 </t>
    </r>
  </si>
  <si>
    <t>A</t>
  </si>
  <si>
    <t>Agriculture, forestry and fishing</t>
  </si>
  <si>
    <t xml:space="preserve"> -</t>
  </si>
  <si>
    <t>C</t>
  </si>
  <si>
    <t>Manufacturing</t>
  </si>
  <si>
    <t>D</t>
  </si>
  <si>
    <t>Electricity, gas, steam and air conditioning supply</t>
  </si>
  <si>
    <t>F</t>
  </si>
  <si>
    <t>Construction</t>
  </si>
  <si>
    <t>G</t>
  </si>
  <si>
    <t xml:space="preserve">Wholesale and retail trade; repair of motor vehicles and motorcycles 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</si>
  <si>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</si>
  <si>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</si>
  <si>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</si>
  <si>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</si>
  <si>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</si>
  <si>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</si>
  <si>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</si>
  <si>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 xml:space="preserve">Financial and insurance activities </t>
  </si>
  <si>
    <t>L</t>
  </si>
  <si>
    <t>Real estate activities</t>
  </si>
  <si>
    <t xml:space="preserve">   of which - IRS/RES/IHS</t>
  </si>
  <si>
    <t>M</t>
  </si>
  <si>
    <t>Professional, scientific and technical activities</t>
  </si>
  <si>
    <t>P</t>
  </si>
  <si>
    <t>Education</t>
  </si>
  <si>
    <t>Q</t>
  </si>
  <si>
    <t>Human health and social work activities</t>
  </si>
  <si>
    <t>R</t>
  </si>
  <si>
    <t>Arts, entertainment and recreation</t>
  </si>
  <si>
    <t>Total</t>
  </si>
  <si>
    <r>
      <t>1</t>
    </r>
    <r>
      <rPr>
        <i/>
        <sz val="9"/>
        <rFont val="Arial"/>
        <family val="2"/>
      </rPr>
      <t xml:space="preserve">  Data in this table are in line with the structure of the fourth revision of International Standard of Industrial Classification ( ISIC Rev. 4).
Details on ISIC Rev.4 are available on United Nations Statistics Division website at http://unstats.un.org/unsd/cr/registry/isic-4.asp 
Figures may not add up to totals due to rounding.</t>
    </r>
  </si>
  <si>
    <t>Region /Economy</t>
  </si>
  <si>
    <t xml:space="preserve">2008 </t>
  </si>
  <si>
    <r>
      <t>2010</t>
    </r>
    <r>
      <rPr>
        <b/>
        <vertAlign val="superscript"/>
        <sz val="9"/>
        <rFont val="Arial"/>
        <family val="2"/>
      </rPr>
      <t xml:space="preserve"> 2</t>
    </r>
  </si>
  <si>
    <r>
      <t xml:space="preserve">2011 </t>
    </r>
    <r>
      <rPr>
        <b/>
        <vertAlign val="superscript"/>
        <sz val="9"/>
        <rFont val="Arial"/>
        <family val="2"/>
      </rPr>
      <t xml:space="preserve">3 </t>
    </r>
  </si>
  <si>
    <t>Total world</t>
  </si>
  <si>
    <t xml:space="preserve">     Developed countries</t>
  </si>
  <si>
    <t xml:space="preserve">       Europe</t>
  </si>
  <si>
    <t xml:space="preserve">         European Union 25</t>
  </si>
  <si>
    <t xml:space="preserve">           European Union 15</t>
  </si>
  <si>
    <t xml:space="preserve">             Belgium / Luxembourg</t>
  </si>
  <si>
    <t xml:space="preserve">                 Luxembourg</t>
  </si>
  <si>
    <t xml:space="preserve">             France</t>
  </si>
  <si>
    <t xml:space="preserve">             Germany</t>
  </si>
  <si>
    <t xml:space="preserve">             United Kingdom</t>
  </si>
  <si>
    <t xml:space="preserve">             Other Developed Europe</t>
  </si>
  <si>
    <t xml:space="preserve">                Switzerland</t>
  </si>
  <si>
    <t xml:space="preserve">       North America</t>
  </si>
  <si>
    <t xml:space="preserve">          United States</t>
  </si>
  <si>
    <t xml:space="preserve">    Developing economies</t>
  </si>
  <si>
    <t xml:space="preserve">       Africa</t>
  </si>
  <si>
    <t xml:space="preserve">           Other Africa</t>
  </si>
  <si>
    <t xml:space="preserve">                 Reunion</t>
  </si>
  <si>
    <t xml:space="preserve">                 South Africa</t>
  </si>
  <si>
    <t xml:space="preserve">       Latin America and the Caribbean</t>
  </si>
  <si>
    <t xml:space="preserve">           South and Central America</t>
  </si>
  <si>
    <t xml:space="preserve">                 Central America</t>
  </si>
  <si>
    <t xml:space="preserve">                       Panama</t>
  </si>
  <si>
    <t xml:space="preserve">       Asia and Oceania</t>
  </si>
  <si>
    <t xml:space="preserve">         Asia </t>
  </si>
  <si>
    <t xml:space="preserve">             West Asia</t>
  </si>
  <si>
    <t xml:space="preserve">                 United Arab Emirates</t>
  </si>
  <si>
    <t xml:space="preserve">             South, East and South-East Asia</t>
  </si>
  <si>
    <t xml:space="preserve">                 China</t>
  </si>
  <si>
    <t xml:space="preserve">                 Hong Kong, China</t>
  </si>
  <si>
    <t xml:space="preserve">                 India</t>
  </si>
  <si>
    <t xml:space="preserve">                 Malaysia</t>
  </si>
  <si>
    <t xml:space="preserve">                 Pakistan</t>
  </si>
  <si>
    <t xml:space="preserve">                 Singapore</t>
  </si>
  <si>
    <t xml:space="preserve">                 Taiwan Province of China</t>
  </si>
  <si>
    <t xml:space="preserve">   Unspecified</t>
  </si>
  <si>
    <r>
      <t>2</t>
    </r>
    <r>
      <rPr>
        <i/>
        <sz val="9"/>
        <rFont val="Arial"/>
        <family val="2"/>
      </rPr>
      <t xml:space="preserve"> Revised.</t>
    </r>
  </si>
  <si>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FDI data for 2011 have been supplemented by other sources and are still provisional. </t>
    </r>
  </si>
  <si>
    <t xml:space="preserve"> Data prior to 2011 are currently being revised and will be published at a later stage.</t>
  </si>
  <si>
    <t>* Exclude direct investment in global business.</t>
  </si>
  <si>
    <t>Figures may not add up to totals due to rounding.</t>
  </si>
  <si>
    <t>Source: Statistics Division.</t>
  </si>
  <si>
    <r>
      <t xml:space="preserve">Table 48a: Foreign Direct Investment in Mauritius by Sector: 2006 - 2011 </t>
    </r>
    <r>
      <rPr>
        <b/>
        <vertAlign val="superscript"/>
        <sz val="13"/>
        <rFont val="Arial"/>
        <family val="2"/>
      </rPr>
      <t>*</t>
    </r>
  </si>
  <si>
    <r>
      <t xml:space="preserve">Table 48b: Foreign Direct Investment in Mauritius by Geographical Origin: 2006 - 2011 </t>
    </r>
    <r>
      <rPr>
        <b/>
        <vertAlign val="superscript"/>
        <sz val="13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</si>
</sst>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10"/>
      <name val="Arial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7" fontId="10" fillId="0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37" fontId="10" fillId="0" borderId="0" xfId="0" applyNumberFormat="1" applyFont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7" fontId="7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164" fontId="8" fillId="0" borderId="0" xfId="1" applyNumberFormat="1" applyFont="1" applyAlignment="1">
      <alignment vertical="center" wrapText="1"/>
    </xf>
    <xf numFmtId="0" fontId="11" fillId="0" borderId="0" xfId="0" applyFont="1" applyAlignment="1">
      <alignment horizontal="justify"/>
    </xf>
    <xf numFmtId="3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2" borderId="17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3" fontId="10" fillId="0" borderId="9" xfId="1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43" fontId="10" fillId="0" borderId="9" xfId="2" applyNumberFormat="1" applyFont="1" applyFill="1" applyBorder="1" applyAlignment="1">
      <alignment horizontal="center" vertical="center"/>
    </xf>
    <xf numFmtId="3" fontId="10" fillId="0" borderId="9" xfId="2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43" fontId="8" fillId="0" borderId="7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</cellXfs>
  <cellStyles count="4">
    <cellStyle name="Comma" xfId="1" builtinId="3"/>
    <cellStyle name="Comma 2" xfId="3"/>
    <cellStyle name="Comma_Table 41a-41b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L19" sqref="L19"/>
    </sheetView>
  </sheetViews>
  <sheetFormatPr defaultRowHeight="11.25" x14ac:dyDescent="0.2"/>
  <cols>
    <col min="1" max="1" width="11.28515625" style="3" customWidth="1"/>
    <col min="2" max="2" width="35" style="3" customWidth="1"/>
    <col min="3" max="4" width="8.7109375" style="4" customWidth="1"/>
    <col min="5" max="8" width="8.7109375" style="3" customWidth="1"/>
    <col min="9" max="16384" width="9.140625" style="3"/>
  </cols>
  <sheetData>
    <row r="1" spans="1:12" s="2" customFormat="1" ht="19.5" x14ac:dyDescent="0.2">
      <c r="A1" s="1" t="s">
        <v>87</v>
      </c>
      <c r="B1" s="1"/>
      <c r="C1" s="1"/>
      <c r="D1" s="1"/>
    </row>
    <row r="2" spans="1:12" ht="12" x14ac:dyDescent="0.2">
      <c r="D2" s="5"/>
      <c r="E2" s="5"/>
      <c r="G2" s="59" t="s">
        <v>0</v>
      </c>
      <c r="H2" s="59"/>
    </row>
    <row r="3" spans="1:12" s="6" customFormat="1" ht="12" customHeight="1" x14ac:dyDescent="0.2">
      <c r="A3" s="60" t="s">
        <v>1</v>
      </c>
      <c r="B3" s="62" t="s">
        <v>2</v>
      </c>
      <c r="C3" s="64" t="s">
        <v>3</v>
      </c>
      <c r="D3" s="64" t="s">
        <v>4</v>
      </c>
      <c r="E3" s="64" t="s">
        <v>5</v>
      </c>
      <c r="F3" s="64" t="s">
        <v>6</v>
      </c>
      <c r="G3" s="64" t="s">
        <v>7</v>
      </c>
      <c r="H3" s="64" t="s">
        <v>8</v>
      </c>
    </row>
    <row r="4" spans="1:12" s="7" customFormat="1" ht="12" x14ac:dyDescent="0.2">
      <c r="A4" s="61"/>
      <c r="B4" s="63"/>
      <c r="C4" s="65"/>
      <c r="D4" s="65"/>
      <c r="E4" s="65"/>
      <c r="F4" s="65"/>
      <c r="G4" s="65"/>
      <c r="H4" s="65"/>
    </row>
    <row r="5" spans="1:12" s="7" customFormat="1" ht="12" x14ac:dyDescent="0.2">
      <c r="A5" s="8" t="s">
        <v>9</v>
      </c>
      <c r="B5" s="9" t="s">
        <v>10</v>
      </c>
      <c r="C5" s="10">
        <v>25.5</v>
      </c>
      <c r="D5" s="10">
        <v>18.399999999999999</v>
      </c>
      <c r="E5" s="10">
        <v>447.4</v>
      </c>
      <c r="F5" s="11" t="s">
        <v>11</v>
      </c>
      <c r="G5" s="11" t="s">
        <v>11</v>
      </c>
      <c r="H5" s="11">
        <v>177</v>
      </c>
    </row>
    <row r="6" spans="1:12" s="7" customFormat="1" ht="12" x14ac:dyDescent="0.2">
      <c r="A6" s="8" t="s">
        <v>12</v>
      </c>
      <c r="B6" s="9" t="s">
        <v>13</v>
      </c>
      <c r="C6" s="10">
        <v>180.9</v>
      </c>
      <c r="D6" s="10">
        <v>270.7</v>
      </c>
      <c r="E6" s="10">
        <v>148.6</v>
      </c>
      <c r="F6" s="10">
        <v>485.4</v>
      </c>
      <c r="G6" s="10">
        <v>63.3</v>
      </c>
      <c r="H6" s="11">
        <v>54</v>
      </c>
    </row>
    <row r="7" spans="1:12" s="7" customFormat="1" ht="24" x14ac:dyDescent="0.2">
      <c r="A7" s="8" t="s">
        <v>14</v>
      </c>
      <c r="B7" s="9" t="s">
        <v>15</v>
      </c>
      <c r="C7" s="10">
        <v>17.2</v>
      </c>
      <c r="D7" s="11" t="s">
        <v>11</v>
      </c>
      <c r="E7" s="11" t="s">
        <v>11</v>
      </c>
      <c r="F7" s="11" t="s">
        <v>11</v>
      </c>
      <c r="G7" s="11">
        <v>2</v>
      </c>
      <c r="H7" s="11">
        <v>1</v>
      </c>
    </row>
    <row r="8" spans="1:12" s="7" customFormat="1" ht="12" x14ac:dyDescent="0.2">
      <c r="A8" s="8" t="s">
        <v>16</v>
      </c>
      <c r="B8" s="9" t="s">
        <v>17</v>
      </c>
      <c r="C8" s="10">
        <v>11.5</v>
      </c>
      <c r="D8" s="10">
        <v>44.9</v>
      </c>
      <c r="E8" s="10">
        <v>67.8</v>
      </c>
      <c r="F8" s="10">
        <v>211.2</v>
      </c>
      <c r="G8" s="10">
        <v>1292.3</v>
      </c>
      <c r="H8" s="11">
        <v>2094</v>
      </c>
    </row>
    <row r="9" spans="1:12" s="7" customFormat="1" ht="24" x14ac:dyDescent="0.2">
      <c r="A9" s="8" t="s">
        <v>18</v>
      </c>
      <c r="B9" s="9" t="s">
        <v>19</v>
      </c>
      <c r="C9" s="10">
        <v>198</v>
      </c>
      <c r="D9" s="10">
        <v>38.299999999999997</v>
      </c>
      <c r="E9" s="10">
        <v>103.3</v>
      </c>
      <c r="F9" s="10">
        <v>290.89999999999998</v>
      </c>
      <c r="G9" s="10">
        <v>125</v>
      </c>
      <c r="H9" s="10">
        <v>21</v>
      </c>
    </row>
    <row r="10" spans="1:12" s="7" customFormat="1" ht="12" x14ac:dyDescent="0.2">
      <c r="A10" s="8" t="s">
        <v>20</v>
      </c>
      <c r="B10" s="9" t="s">
        <v>21</v>
      </c>
      <c r="C10" s="10">
        <v>13.1</v>
      </c>
      <c r="D10" s="11" t="s">
        <v>11</v>
      </c>
      <c r="E10" s="10">
        <v>14.2</v>
      </c>
      <c r="F10" s="10">
        <v>9.5</v>
      </c>
      <c r="G10" s="11">
        <v>110</v>
      </c>
      <c r="H10" s="11">
        <v>3.589763</v>
      </c>
    </row>
    <row r="11" spans="1:12" s="7" customFormat="1" ht="12" x14ac:dyDescent="0.2">
      <c r="A11" s="8" t="s">
        <v>22</v>
      </c>
      <c r="B11" s="9" t="s">
        <v>23</v>
      </c>
      <c r="C11" s="10">
        <v>1381.9</v>
      </c>
      <c r="D11" s="10">
        <v>3188.6</v>
      </c>
      <c r="E11" s="10">
        <v>1347.8</v>
      </c>
      <c r="F11" s="10">
        <v>1849.7</v>
      </c>
      <c r="G11" s="10">
        <v>836.3</v>
      </c>
      <c r="H11" s="10">
        <v>579</v>
      </c>
      <c r="L11" s="12"/>
    </row>
    <row r="12" spans="1:12" s="7" customFormat="1" ht="13.5" customHeight="1" x14ac:dyDescent="0.2">
      <c r="A12" s="8" t="s">
        <v>24</v>
      </c>
      <c r="B12" s="9" t="s">
        <v>25</v>
      </c>
      <c r="C12" s="10">
        <v>42.7</v>
      </c>
      <c r="D12" s="10">
        <v>18.2</v>
      </c>
      <c r="E12" s="10">
        <v>7.8</v>
      </c>
      <c r="F12" s="11" t="s">
        <v>11</v>
      </c>
      <c r="G12" s="11">
        <v>235.47</v>
      </c>
      <c r="H12" s="11">
        <v>76</v>
      </c>
    </row>
    <row r="13" spans="1:12" s="7" customFormat="1" ht="12" x14ac:dyDescent="0.2">
      <c r="A13" s="8" t="s">
        <v>26</v>
      </c>
      <c r="B13" s="9" t="s">
        <v>27</v>
      </c>
      <c r="C13" s="10">
        <v>3592.9</v>
      </c>
      <c r="D13" s="10">
        <v>4055.6</v>
      </c>
      <c r="E13" s="10">
        <v>4563.8999999999996</v>
      </c>
      <c r="F13" s="10">
        <v>1371.4</v>
      </c>
      <c r="G13" s="10">
        <f>2160.2+157.809+91.28+1131.944+1104.059</f>
        <v>4645.2920000000004</v>
      </c>
      <c r="H13" s="10">
        <v>1646</v>
      </c>
      <c r="K13" s="12"/>
      <c r="L13" s="13"/>
    </row>
    <row r="14" spans="1:12" s="7" customFormat="1" ht="12" x14ac:dyDescent="0.2">
      <c r="A14" s="8" t="s">
        <v>28</v>
      </c>
      <c r="B14" s="9" t="s">
        <v>29</v>
      </c>
      <c r="C14" s="10">
        <v>1701.1</v>
      </c>
      <c r="D14" s="10">
        <v>3820</v>
      </c>
      <c r="E14" s="10">
        <v>4524.5</v>
      </c>
      <c r="F14" s="10">
        <v>4304.9799999999996</v>
      </c>
      <c r="G14" s="10">
        <v>3422.2</v>
      </c>
      <c r="H14" s="10">
        <v>4580</v>
      </c>
      <c r="K14" s="12"/>
    </row>
    <row r="15" spans="1:12" s="17" customFormat="1" ht="21.75" customHeight="1" x14ac:dyDescent="0.2">
      <c r="A15" s="8"/>
      <c r="B15" s="14" t="s">
        <v>30</v>
      </c>
      <c r="C15" s="15">
        <v>1227.8</v>
      </c>
      <c r="D15" s="15">
        <v>2790.5</v>
      </c>
      <c r="E15" s="15">
        <v>2636.8</v>
      </c>
      <c r="F15" s="16">
        <v>2073.69</v>
      </c>
      <c r="G15" s="16">
        <v>2033</v>
      </c>
      <c r="H15" s="16">
        <v>3352</v>
      </c>
    </row>
    <row r="16" spans="1:12" s="17" customFormat="1" ht="21.75" customHeight="1" x14ac:dyDescent="0.2">
      <c r="A16" s="8" t="s">
        <v>31</v>
      </c>
      <c r="B16" s="9" t="s">
        <v>32</v>
      </c>
      <c r="C16" s="11" t="s">
        <v>11</v>
      </c>
      <c r="D16" s="11" t="s">
        <v>11</v>
      </c>
      <c r="E16" s="11" t="s">
        <v>11</v>
      </c>
      <c r="F16" s="11" t="s">
        <v>11</v>
      </c>
      <c r="G16" s="10">
        <v>404.2</v>
      </c>
      <c r="H16" s="10">
        <f>1+216</f>
        <v>217</v>
      </c>
    </row>
    <row r="17" spans="1:10" s="17" customFormat="1" ht="21.75" customHeight="1" x14ac:dyDescent="0.2">
      <c r="A17" s="8" t="s">
        <v>33</v>
      </c>
      <c r="B17" s="9" t="s">
        <v>34</v>
      </c>
      <c r="C17" s="10">
        <v>54.6</v>
      </c>
      <c r="D17" s="10">
        <v>30.033999999999999</v>
      </c>
      <c r="E17" s="10">
        <v>74.054000000000002</v>
      </c>
      <c r="F17" s="10">
        <v>125</v>
      </c>
      <c r="G17" s="11">
        <v>18</v>
      </c>
      <c r="H17" s="11">
        <v>4</v>
      </c>
    </row>
    <row r="18" spans="1:10" s="17" customFormat="1" ht="21.75" customHeight="1" x14ac:dyDescent="0.2">
      <c r="A18" s="8" t="s">
        <v>35</v>
      </c>
      <c r="B18" s="9" t="s">
        <v>36</v>
      </c>
      <c r="C18" s="10">
        <v>2.2000000000000002</v>
      </c>
      <c r="D18" s="10">
        <v>28.952000000000002</v>
      </c>
      <c r="E18" s="10">
        <v>119.7</v>
      </c>
      <c r="F18" s="10">
        <v>145.1</v>
      </c>
      <c r="G18" s="10">
        <v>2732.2</v>
      </c>
      <c r="H18" s="11" t="s">
        <v>11</v>
      </c>
    </row>
    <row r="19" spans="1:10" s="17" customFormat="1" ht="21.75" customHeight="1" x14ac:dyDescent="0.25">
      <c r="A19" s="8" t="s">
        <v>37</v>
      </c>
      <c r="B19" s="9" t="s">
        <v>38</v>
      </c>
      <c r="C19" s="11" t="s">
        <v>11</v>
      </c>
      <c r="D19" s="11" t="s">
        <v>11</v>
      </c>
      <c r="E19" s="11" t="s">
        <v>11</v>
      </c>
      <c r="F19" s="11" t="s">
        <v>11</v>
      </c>
      <c r="G19" s="10">
        <v>61.8</v>
      </c>
      <c r="H19" s="10">
        <v>3</v>
      </c>
      <c r="J19" s="18"/>
    </row>
    <row r="20" spans="1:10" s="17" customFormat="1" ht="17.25" customHeight="1" x14ac:dyDescent="0.2">
      <c r="A20" s="66" t="s">
        <v>39</v>
      </c>
      <c r="B20" s="67"/>
      <c r="C20" s="19">
        <f>SUM(C5:C18)-C15</f>
        <v>7221.6000000000013</v>
      </c>
      <c r="D20" s="19">
        <f>SUM(D5:D18)-D15</f>
        <v>11513.685999999998</v>
      </c>
      <c r="E20" s="19">
        <f>SUM(E5:E18)-E15</f>
        <v>11419.054</v>
      </c>
      <c r="F20" s="19">
        <f>SUM(F5:F18)-F15</f>
        <v>8793.18</v>
      </c>
      <c r="G20" s="19">
        <f>SUM(G5:G19)-G15</f>
        <v>13948.062000000002</v>
      </c>
      <c r="H20" s="19">
        <f>SUM(H5:H19)-H15</f>
        <v>9455.5897629999999</v>
      </c>
    </row>
    <row r="21" spans="1:10" s="21" customFormat="1" ht="57.75" customHeight="1" x14ac:dyDescent="0.2">
      <c r="A21" s="68" t="s">
        <v>40</v>
      </c>
      <c r="B21" s="68"/>
      <c r="C21" s="68"/>
      <c r="D21" s="68"/>
      <c r="E21" s="68"/>
      <c r="F21" s="68"/>
      <c r="G21" s="69"/>
      <c r="H21" s="70"/>
      <c r="I21" s="20"/>
    </row>
    <row r="22" spans="1:10" s="23" customFormat="1" ht="12.75" x14ac:dyDescent="0.2">
      <c r="A22" s="22"/>
      <c r="C22" s="24"/>
      <c r="D22" s="24"/>
    </row>
    <row r="23" spans="1:10" s="2" customFormat="1" ht="19.5" x14ac:dyDescent="0.2">
      <c r="A23" s="1" t="s">
        <v>88</v>
      </c>
      <c r="C23" s="25"/>
      <c r="D23" s="25"/>
    </row>
    <row r="24" spans="1:10" s="26" customFormat="1" ht="12" x14ac:dyDescent="0.2">
      <c r="B24" s="27"/>
      <c r="D24" s="28"/>
      <c r="E24" s="28"/>
      <c r="G24" s="59" t="s">
        <v>0</v>
      </c>
      <c r="H24" s="59"/>
    </row>
    <row r="25" spans="1:10" s="21" customFormat="1" ht="20.25" customHeight="1" x14ac:dyDescent="0.2">
      <c r="A25" s="71" t="s">
        <v>41</v>
      </c>
      <c r="B25" s="72"/>
      <c r="C25" s="29" t="s">
        <v>3</v>
      </c>
      <c r="D25" s="30" t="s">
        <v>4</v>
      </c>
      <c r="E25" s="31" t="s">
        <v>42</v>
      </c>
      <c r="F25" s="31" t="s">
        <v>6</v>
      </c>
      <c r="G25" s="31" t="s">
        <v>43</v>
      </c>
      <c r="H25" s="31" t="s">
        <v>44</v>
      </c>
    </row>
    <row r="26" spans="1:10" s="36" customFormat="1" ht="14.1" customHeight="1" x14ac:dyDescent="0.2">
      <c r="A26" s="32" t="s">
        <v>45</v>
      </c>
      <c r="B26" s="33"/>
      <c r="C26" s="34">
        <v>7222.4856000000009</v>
      </c>
      <c r="D26" s="34">
        <v>11513.725</v>
      </c>
      <c r="E26" s="35">
        <f>E27+E40+E61</f>
        <v>11418.93</v>
      </c>
      <c r="F26" s="35">
        <f>F27+F40+F61</f>
        <v>8793.3000000000011</v>
      </c>
      <c r="G26" s="35">
        <f>G27+G40+G61-1</f>
        <v>13947.599999999999</v>
      </c>
      <c r="H26" s="35">
        <f>H27+H40+H61</f>
        <v>9455.9920000000002</v>
      </c>
    </row>
    <row r="27" spans="1:10" s="21" customFormat="1" ht="14.1" customHeight="1" x14ac:dyDescent="0.2">
      <c r="A27" s="37" t="s">
        <v>46</v>
      </c>
      <c r="B27" s="38"/>
      <c r="C27" s="34">
        <v>5504.7936000000009</v>
      </c>
      <c r="D27" s="34">
        <v>8315.7540000000008</v>
      </c>
      <c r="E27" s="35">
        <f>E28+E38</f>
        <v>5739.54</v>
      </c>
      <c r="F27" s="35">
        <f>F28+F38</f>
        <v>6187.2000000000007</v>
      </c>
      <c r="G27" s="35">
        <f>G28+G38+1</f>
        <v>7952.28</v>
      </c>
      <c r="H27" s="35">
        <f>H28+H38</f>
        <v>5930.951</v>
      </c>
    </row>
    <row r="28" spans="1:10" s="21" customFormat="1" ht="14.1" customHeight="1" x14ac:dyDescent="0.2">
      <c r="A28" s="57" t="s">
        <v>47</v>
      </c>
      <c r="B28" s="58"/>
      <c r="C28" s="39">
        <v>5338.2786000000006</v>
      </c>
      <c r="D28" s="39">
        <v>5936.2070000000003</v>
      </c>
      <c r="E28" s="10">
        <f>E29+322.86</f>
        <v>4676.33</v>
      </c>
      <c r="F28" s="10">
        <f>F29+165.3</f>
        <v>5500.1</v>
      </c>
      <c r="G28" s="10">
        <v>7819.28</v>
      </c>
      <c r="H28" s="10">
        <v>5700.7950000000001</v>
      </c>
    </row>
    <row r="29" spans="1:10" s="21" customFormat="1" ht="14.1" customHeight="1" x14ac:dyDescent="0.2">
      <c r="A29" s="57" t="s">
        <v>48</v>
      </c>
      <c r="B29" s="58"/>
      <c r="C29" s="39">
        <v>5266.9066000000003</v>
      </c>
      <c r="D29" s="39">
        <v>5883.7580000000007</v>
      </c>
      <c r="E29" s="10">
        <f>E30</f>
        <v>4353.47</v>
      </c>
      <c r="F29" s="10">
        <f>F30+747.8</f>
        <v>5334.8</v>
      </c>
      <c r="G29" s="10">
        <v>7760.02</v>
      </c>
      <c r="H29" s="10">
        <v>5337.7889999999998</v>
      </c>
    </row>
    <row r="30" spans="1:10" s="21" customFormat="1" ht="14.1" customHeight="1" x14ac:dyDescent="0.2">
      <c r="A30" s="57" t="s">
        <v>49</v>
      </c>
      <c r="B30" s="58"/>
      <c r="C30" s="39">
        <v>5266.9066000000003</v>
      </c>
      <c r="D30" s="39">
        <v>5883.7580000000007</v>
      </c>
      <c r="E30" s="10">
        <f>E31+E33+E34+E35+E36+70.33+8.89</f>
        <v>4353.47</v>
      </c>
      <c r="F30" s="10">
        <f>F31+F33+F34+F35+F36+183.9</f>
        <v>4587</v>
      </c>
      <c r="G30" s="10">
        <v>7729.41</v>
      </c>
      <c r="H30" s="10">
        <v>5280.5339999999997</v>
      </c>
    </row>
    <row r="31" spans="1:10" s="21" customFormat="1" ht="14.1" customHeight="1" x14ac:dyDescent="0.2">
      <c r="A31" s="57" t="s">
        <v>50</v>
      </c>
      <c r="B31" s="58"/>
      <c r="C31" s="39">
        <v>81.418000000000006</v>
      </c>
      <c r="D31" s="39">
        <v>447.28</v>
      </c>
      <c r="E31" s="10">
        <f>E32+75.65</f>
        <v>284.63</v>
      </c>
      <c r="F31" s="10">
        <f>F32+37+1.1</f>
        <v>102.8</v>
      </c>
      <c r="G31" s="10">
        <v>347.71</v>
      </c>
      <c r="H31" s="10">
        <v>143.13200000000001</v>
      </c>
      <c r="J31" s="40"/>
    </row>
    <row r="32" spans="1:10" s="21" customFormat="1" ht="14.1" customHeight="1" x14ac:dyDescent="0.2">
      <c r="A32" s="57" t="s">
        <v>51</v>
      </c>
      <c r="B32" s="58"/>
      <c r="C32" s="39">
        <v>34.097999999999999</v>
      </c>
      <c r="D32" s="39">
        <v>69.441999999999993</v>
      </c>
      <c r="E32" s="10">
        <v>208.98</v>
      </c>
      <c r="F32" s="10">
        <v>64.7</v>
      </c>
      <c r="G32" s="10">
        <v>256.01</v>
      </c>
      <c r="H32" s="10">
        <v>50.512</v>
      </c>
      <c r="J32" s="40"/>
    </row>
    <row r="33" spans="1:8" s="21" customFormat="1" ht="14.1" customHeight="1" x14ac:dyDescent="0.2">
      <c r="A33" s="57" t="s">
        <v>52</v>
      </c>
      <c r="B33" s="58"/>
      <c r="C33" s="39">
        <v>522.51099999999997</v>
      </c>
      <c r="D33" s="39">
        <v>1175.7850000000001</v>
      </c>
      <c r="E33" s="10">
        <v>1166.77</v>
      </c>
      <c r="F33" s="10">
        <v>2332.9</v>
      </c>
      <c r="G33" s="10">
        <v>1598.38</v>
      </c>
      <c r="H33" s="10">
        <v>3290.7190000000001</v>
      </c>
    </row>
    <row r="34" spans="1:8" s="21" customFormat="1" ht="14.1" customHeight="1" x14ac:dyDescent="0.2">
      <c r="A34" s="57" t="s">
        <v>53</v>
      </c>
      <c r="B34" s="58"/>
      <c r="C34" s="39">
        <v>177.024</v>
      </c>
      <c r="D34" s="39">
        <v>58.642000000000003</v>
      </c>
      <c r="E34" s="10">
        <v>172.48</v>
      </c>
      <c r="F34" s="10">
        <v>26.7</v>
      </c>
      <c r="G34" s="10">
        <v>3</v>
      </c>
      <c r="H34" s="10">
        <v>10.17</v>
      </c>
    </row>
    <row r="35" spans="1:8" s="21" customFormat="1" ht="14.1" customHeight="1" x14ac:dyDescent="0.2">
      <c r="A35" s="57" t="s">
        <v>54</v>
      </c>
      <c r="B35" s="58"/>
      <c r="C35" s="39">
        <v>3821.4270000000001</v>
      </c>
      <c r="D35" s="39">
        <v>2801.83</v>
      </c>
      <c r="E35" s="10">
        <f>1740.46+260.64+43.01</f>
        <v>2044.11</v>
      </c>
      <c r="F35" s="10">
        <f>1492.6</f>
        <v>1492.6</v>
      </c>
      <c r="G35" s="10">
        <f>2396+1131.944+1104.059</f>
        <v>4632.0029999999997</v>
      </c>
      <c r="H35" s="10">
        <v>1751.91</v>
      </c>
    </row>
    <row r="36" spans="1:8" s="21" customFormat="1" ht="14.1" customHeight="1" x14ac:dyDescent="0.2">
      <c r="A36" s="57" t="s">
        <v>55</v>
      </c>
      <c r="B36" s="58"/>
      <c r="C36" s="39">
        <v>586.03899999999999</v>
      </c>
      <c r="D36" s="39">
        <v>1286.931</v>
      </c>
      <c r="E36" s="10">
        <f>E37</f>
        <v>606.26</v>
      </c>
      <c r="F36" s="10">
        <f>F37</f>
        <v>448.1</v>
      </c>
      <c r="G36" s="10">
        <v>590.49</v>
      </c>
      <c r="H36" s="10">
        <v>49.49</v>
      </c>
    </row>
    <row r="37" spans="1:8" s="21" customFormat="1" ht="14.1" customHeight="1" x14ac:dyDescent="0.2">
      <c r="A37" s="57" t="s">
        <v>56</v>
      </c>
      <c r="B37" s="58"/>
      <c r="C37" s="39">
        <v>586.03899999999999</v>
      </c>
      <c r="D37" s="39">
        <v>1286.931</v>
      </c>
      <c r="E37" s="10">
        <v>606.26</v>
      </c>
      <c r="F37" s="10">
        <v>448.1</v>
      </c>
      <c r="G37" s="10">
        <v>590.49</v>
      </c>
      <c r="H37" s="10">
        <v>49.49</v>
      </c>
    </row>
    <row r="38" spans="1:8" s="21" customFormat="1" ht="14.1" customHeight="1" x14ac:dyDescent="0.2">
      <c r="A38" s="57" t="s">
        <v>57</v>
      </c>
      <c r="B38" s="58"/>
      <c r="C38" s="39">
        <v>166.51499999999999</v>
      </c>
      <c r="D38" s="39">
        <v>2379.547</v>
      </c>
      <c r="E38" s="10">
        <f>E39</f>
        <v>1063.21</v>
      </c>
      <c r="F38" s="10">
        <f>F39+10.6</f>
        <v>687.1</v>
      </c>
      <c r="G38" s="10">
        <v>132</v>
      </c>
      <c r="H38" s="10">
        <v>230.15600000000001</v>
      </c>
    </row>
    <row r="39" spans="1:8" s="21" customFormat="1" ht="14.1" customHeight="1" x14ac:dyDescent="0.2">
      <c r="A39" s="57" t="s">
        <v>58</v>
      </c>
      <c r="B39" s="58"/>
      <c r="C39" s="39">
        <v>163.309</v>
      </c>
      <c r="D39" s="39">
        <v>2379.547</v>
      </c>
      <c r="E39" s="10">
        <v>1063.21</v>
      </c>
      <c r="F39" s="10">
        <v>676.5</v>
      </c>
      <c r="G39" s="10">
        <v>132</v>
      </c>
      <c r="H39" s="10">
        <v>230.15600000000001</v>
      </c>
    </row>
    <row r="40" spans="1:8" s="21" customFormat="1" ht="14.1" customHeight="1" x14ac:dyDescent="0.2">
      <c r="A40" s="37" t="s">
        <v>59</v>
      </c>
      <c r="B40" s="38"/>
      <c r="C40" s="34">
        <v>1685.3969999999999</v>
      </c>
      <c r="D40" s="34">
        <v>3196.0020000000004</v>
      </c>
      <c r="E40" s="35">
        <f>E41+E45+E49</f>
        <v>5679.3899999999994</v>
      </c>
      <c r="F40" s="35">
        <f>F41+F45+F49</f>
        <v>2606.1</v>
      </c>
      <c r="G40" s="35">
        <f>G41+G45+G49</f>
        <v>5996.32</v>
      </c>
      <c r="H40" s="35">
        <f>H41+H45+H49</f>
        <v>3525.0410000000002</v>
      </c>
    </row>
    <row r="41" spans="1:8" s="21" customFormat="1" ht="14.1" customHeight="1" x14ac:dyDescent="0.2">
      <c r="A41" s="57" t="s">
        <v>60</v>
      </c>
      <c r="B41" s="58"/>
      <c r="C41" s="39">
        <v>295.935</v>
      </c>
      <c r="D41" s="39">
        <v>1123.9349999999999</v>
      </c>
      <c r="E41" s="10">
        <f>E42</f>
        <v>1929.06</v>
      </c>
      <c r="F41" s="10">
        <f>F42</f>
        <v>1056.0999999999999</v>
      </c>
      <c r="G41" s="10">
        <v>2019.2</v>
      </c>
      <c r="H41" s="10">
        <v>2523.1930000000002</v>
      </c>
    </row>
    <row r="42" spans="1:8" s="21" customFormat="1" ht="14.1" customHeight="1" x14ac:dyDescent="0.2">
      <c r="A42" s="57" t="s">
        <v>61</v>
      </c>
      <c r="B42" s="58"/>
      <c r="C42" s="39">
        <v>295.935</v>
      </c>
      <c r="D42" s="39">
        <v>1123.9349999999999</v>
      </c>
      <c r="E42" s="10">
        <f>E43+E44+465.31</f>
        <v>1929.06</v>
      </c>
      <c r="F42" s="10">
        <f>F43+F44+350.1</f>
        <v>1056.0999999999999</v>
      </c>
      <c r="G42" s="10">
        <v>1895.48</v>
      </c>
      <c r="H42" s="10">
        <v>2258.145</v>
      </c>
    </row>
    <row r="43" spans="1:8" s="21" customFormat="1" ht="14.1" customHeight="1" x14ac:dyDescent="0.2">
      <c r="A43" s="57" t="s">
        <v>62</v>
      </c>
      <c r="B43" s="58"/>
      <c r="C43" s="39">
        <v>126.605</v>
      </c>
      <c r="D43" s="39">
        <v>577.41300000000001</v>
      </c>
      <c r="E43" s="10">
        <v>48.98</v>
      </c>
      <c r="F43" s="10">
        <v>196.3</v>
      </c>
      <c r="G43" s="10">
        <v>135.30000000000001</v>
      </c>
      <c r="H43" s="10">
        <v>84.16</v>
      </c>
    </row>
    <row r="44" spans="1:8" s="21" customFormat="1" ht="14.1" customHeight="1" x14ac:dyDescent="0.2">
      <c r="A44" s="57" t="s">
        <v>63</v>
      </c>
      <c r="B44" s="58"/>
      <c r="C44" s="39">
        <v>38.293999999999997</v>
      </c>
      <c r="D44" s="39">
        <v>497.54300000000001</v>
      </c>
      <c r="E44" s="10">
        <v>1414.77</v>
      </c>
      <c r="F44" s="10">
        <v>509.7</v>
      </c>
      <c r="G44" s="10">
        <v>1468.47</v>
      </c>
      <c r="H44" s="10">
        <v>2169.4850000000001</v>
      </c>
    </row>
    <row r="45" spans="1:8" s="21" customFormat="1" ht="14.1" customHeight="1" x14ac:dyDescent="0.2">
      <c r="A45" s="57" t="s">
        <v>64</v>
      </c>
      <c r="B45" s="58"/>
      <c r="C45" s="39">
        <v>45.253</v>
      </c>
      <c r="D45" s="39">
        <v>25.31</v>
      </c>
      <c r="E45" s="10">
        <f>E46+43.56+52.26</f>
        <v>552.43000000000006</v>
      </c>
      <c r="F45" s="10">
        <f>F46+85.6</f>
        <v>121.4</v>
      </c>
      <c r="G45" s="10">
        <v>69</v>
      </c>
      <c r="H45" s="10">
        <v>177.81</v>
      </c>
    </row>
    <row r="46" spans="1:8" s="21" customFormat="1" ht="14.1" customHeight="1" x14ac:dyDescent="0.2">
      <c r="A46" s="57" t="s">
        <v>65</v>
      </c>
      <c r="B46" s="58"/>
      <c r="C46" s="39">
        <v>12.635999999999999</v>
      </c>
      <c r="D46" s="39" t="s">
        <v>11</v>
      </c>
      <c r="E46" s="10">
        <f>E47+447.39</f>
        <v>456.61</v>
      </c>
      <c r="F46" s="10">
        <f>F47+3</f>
        <v>35.800000000000004</v>
      </c>
      <c r="G46" s="10">
        <v>5</v>
      </c>
      <c r="H46" s="10">
        <v>175.98</v>
      </c>
    </row>
    <row r="47" spans="1:8" s="21" customFormat="1" ht="14.1" customHeight="1" x14ac:dyDescent="0.2">
      <c r="A47" s="57" t="s">
        <v>66</v>
      </c>
      <c r="B47" s="58"/>
      <c r="C47" s="39">
        <v>12.635999999999999</v>
      </c>
      <c r="D47" s="39" t="s">
        <v>11</v>
      </c>
      <c r="E47" s="10">
        <f>E48</f>
        <v>9.2200000000000006</v>
      </c>
      <c r="F47" s="10">
        <f>F48+26.1</f>
        <v>32.800000000000004</v>
      </c>
      <c r="G47" s="10">
        <f>G48</f>
        <v>5</v>
      </c>
      <c r="H47" s="41">
        <v>0</v>
      </c>
    </row>
    <row r="48" spans="1:8" s="21" customFormat="1" ht="14.1" customHeight="1" x14ac:dyDescent="0.2">
      <c r="A48" s="57" t="s">
        <v>67</v>
      </c>
      <c r="B48" s="58"/>
      <c r="C48" s="39">
        <v>12.635999999999999</v>
      </c>
      <c r="D48" s="39" t="s">
        <v>11</v>
      </c>
      <c r="E48" s="42">
        <v>9.2200000000000006</v>
      </c>
      <c r="F48" s="42">
        <v>6.7</v>
      </c>
      <c r="G48" s="42">
        <v>5</v>
      </c>
      <c r="H48" s="41">
        <v>0</v>
      </c>
    </row>
    <row r="49" spans="1:8" s="21" customFormat="1" ht="14.1" customHeight="1" x14ac:dyDescent="0.2">
      <c r="A49" s="57" t="s">
        <v>68</v>
      </c>
      <c r="B49" s="58"/>
      <c r="C49" s="39">
        <v>1344.2090000000001</v>
      </c>
      <c r="D49" s="39">
        <v>2046.7570000000001</v>
      </c>
      <c r="E49" s="10">
        <f>E50+14.36+4.01</f>
        <v>3197.9</v>
      </c>
      <c r="F49" s="10">
        <f>F50+2</f>
        <v>1428.6</v>
      </c>
      <c r="G49" s="10">
        <v>3908.12</v>
      </c>
      <c r="H49" s="10">
        <v>824.03800000000001</v>
      </c>
    </row>
    <row r="50" spans="1:8" s="21" customFormat="1" ht="14.1" customHeight="1" x14ac:dyDescent="0.2">
      <c r="A50" s="57" t="s">
        <v>69</v>
      </c>
      <c r="B50" s="58"/>
      <c r="C50" s="39">
        <v>1322.191</v>
      </c>
      <c r="D50" s="39">
        <v>1970.6390000000001</v>
      </c>
      <c r="E50" s="10">
        <f>E51+E53+115.95</f>
        <v>3179.5299999999997</v>
      </c>
      <c r="F50" s="10">
        <f>F51+F53+29.3+41.3</f>
        <v>1426.6</v>
      </c>
      <c r="G50" s="10">
        <v>3905.01</v>
      </c>
      <c r="H50" s="10">
        <v>673.05899999999997</v>
      </c>
    </row>
    <row r="51" spans="1:8" s="21" customFormat="1" ht="14.1" customHeight="1" x14ac:dyDescent="0.2">
      <c r="A51" s="57" t="s">
        <v>70</v>
      </c>
      <c r="B51" s="58"/>
      <c r="C51" s="39">
        <v>998.47400000000005</v>
      </c>
      <c r="D51" s="39">
        <v>1284.694</v>
      </c>
      <c r="E51" s="10">
        <f>E52+90.33</f>
        <v>937.30000000000007</v>
      </c>
      <c r="F51" s="10">
        <f>F52</f>
        <v>382.1</v>
      </c>
      <c r="G51" s="10">
        <v>338</v>
      </c>
      <c r="H51" s="10">
        <v>368.57299999999998</v>
      </c>
    </row>
    <row r="52" spans="1:8" s="21" customFormat="1" ht="14.1" customHeight="1" x14ac:dyDescent="0.2">
      <c r="A52" s="57" t="s">
        <v>71</v>
      </c>
      <c r="B52" s="58"/>
      <c r="C52" s="39">
        <v>113.974</v>
      </c>
      <c r="D52" s="39">
        <v>1284.694</v>
      </c>
      <c r="E52" s="10">
        <v>846.97</v>
      </c>
      <c r="F52" s="10">
        <v>382.1</v>
      </c>
      <c r="G52" s="10">
        <v>338</v>
      </c>
      <c r="H52" s="10">
        <v>368.57299999999998</v>
      </c>
    </row>
    <row r="53" spans="1:8" s="21" customFormat="1" ht="14.1" customHeight="1" x14ac:dyDescent="0.2">
      <c r="A53" s="57" t="s">
        <v>72</v>
      </c>
      <c r="B53" s="58"/>
      <c r="C53" s="39">
        <v>245.51499999999999</v>
      </c>
      <c r="D53" s="39">
        <v>669.38200000000006</v>
      </c>
      <c r="E53" s="10">
        <f>E54+E55+E56+E57+E58+E59+E60</f>
        <v>2126.2799999999997</v>
      </c>
      <c r="F53" s="10">
        <f>F54+F55+F56+F57+F58+F59+F60</f>
        <v>973.89999999999986</v>
      </c>
      <c r="G53" s="10">
        <v>3516.83</v>
      </c>
      <c r="H53" s="10">
        <v>304.48599999999999</v>
      </c>
    </row>
    <row r="54" spans="1:8" s="21" customFormat="1" ht="14.1" customHeight="1" x14ac:dyDescent="0.2">
      <c r="A54" s="57" t="s">
        <v>73</v>
      </c>
      <c r="B54" s="58"/>
      <c r="C54" s="39">
        <v>6.2850000000000001</v>
      </c>
      <c r="D54" s="39" t="s">
        <v>11</v>
      </c>
      <c r="E54" s="42">
        <v>78.22</v>
      </c>
      <c r="F54" s="42">
        <v>348.4</v>
      </c>
      <c r="G54" s="42">
        <v>280</v>
      </c>
      <c r="H54" s="10">
        <v>64.028999999999996</v>
      </c>
    </row>
    <row r="55" spans="1:8" s="21" customFormat="1" ht="14.1" customHeight="1" x14ac:dyDescent="0.2">
      <c r="A55" s="57" t="s">
        <v>74</v>
      </c>
      <c r="B55" s="58"/>
      <c r="C55" s="39">
        <v>29.684999999999999</v>
      </c>
      <c r="D55" s="39">
        <v>17.91</v>
      </c>
      <c r="E55" s="42">
        <v>8.3699999999999992</v>
      </c>
      <c r="F55" s="41">
        <v>0</v>
      </c>
      <c r="G55" s="42">
        <v>24</v>
      </c>
      <c r="H55" s="10">
        <v>7.77</v>
      </c>
    </row>
    <row r="56" spans="1:8" s="21" customFormat="1" ht="14.1" customHeight="1" x14ac:dyDescent="0.2">
      <c r="A56" s="57" t="s">
        <v>75</v>
      </c>
      <c r="B56" s="58"/>
      <c r="C56" s="39">
        <v>159.54499999999999</v>
      </c>
      <c r="D56" s="39">
        <v>610.29399999999998</v>
      </c>
      <c r="E56" s="10">
        <v>1920.6</v>
      </c>
      <c r="F56" s="10">
        <v>319.7</v>
      </c>
      <c r="G56" s="10">
        <v>2887</v>
      </c>
      <c r="H56" s="10">
        <v>99.3</v>
      </c>
    </row>
    <row r="57" spans="1:8" s="21" customFormat="1" ht="14.1" customHeight="1" x14ac:dyDescent="0.2">
      <c r="A57" s="57" t="s">
        <v>76</v>
      </c>
      <c r="B57" s="58"/>
      <c r="C57" s="39" t="s">
        <v>11</v>
      </c>
      <c r="D57" s="39">
        <v>16.773</v>
      </c>
      <c r="E57" s="41">
        <v>0</v>
      </c>
      <c r="F57" s="10">
        <v>2</v>
      </c>
      <c r="G57" s="10">
        <v>2</v>
      </c>
      <c r="H57" s="10">
        <v>0.38700000000000001</v>
      </c>
    </row>
    <row r="58" spans="1:8" s="21" customFormat="1" ht="14.1" customHeight="1" x14ac:dyDescent="0.2">
      <c r="A58" s="57" t="s">
        <v>77</v>
      </c>
      <c r="B58" s="58"/>
      <c r="C58" s="39">
        <v>50</v>
      </c>
      <c r="D58" s="43" t="s">
        <v>11</v>
      </c>
      <c r="E58" s="41">
        <v>0</v>
      </c>
      <c r="F58" s="41">
        <v>0</v>
      </c>
      <c r="G58" s="41">
        <v>0</v>
      </c>
      <c r="H58" s="41">
        <v>0</v>
      </c>
    </row>
    <row r="59" spans="1:8" s="21" customFormat="1" ht="14.1" customHeight="1" x14ac:dyDescent="0.2">
      <c r="A59" s="57" t="s">
        <v>78</v>
      </c>
      <c r="B59" s="58"/>
      <c r="C59" s="43" t="s">
        <v>11</v>
      </c>
      <c r="D59" s="39">
        <v>22.753</v>
      </c>
      <c r="E59" s="42">
        <v>119.09</v>
      </c>
      <c r="F59" s="42">
        <v>303.8</v>
      </c>
      <c r="G59" s="42">
        <f>193.47+91.28</f>
        <v>284.75</v>
      </c>
      <c r="H59" s="10">
        <v>133</v>
      </c>
    </row>
    <row r="60" spans="1:8" s="21" customFormat="1" ht="14.1" customHeight="1" x14ac:dyDescent="0.2">
      <c r="A60" s="57" t="s">
        <v>79</v>
      </c>
      <c r="B60" s="58"/>
      <c r="C60" s="43" t="s">
        <v>11</v>
      </c>
      <c r="D60" s="39">
        <v>1.4470000000000001</v>
      </c>
      <c r="E60" s="41">
        <v>0</v>
      </c>
      <c r="F60" s="41">
        <v>0</v>
      </c>
      <c r="G60" s="42">
        <v>40</v>
      </c>
      <c r="H60" s="41">
        <v>0</v>
      </c>
    </row>
    <row r="61" spans="1:8" s="21" customFormat="1" ht="14.1" customHeight="1" x14ac:dyDescent="0.2">
      <c r="A61" s="73" t="s">
        <v>80</v>
      </c>
      <c r="B61" s="74"/>
      <c r="C61" s="44">
        <v>32.295000000000002</v>
      </c>
      <c r="D61" s="44">
        <v>1.9690000000000001</v>
      </c>
      <c r="E61" s="45">
        <v>0</v>
      </c>
      <c r="F61" s="45">
        <v>0</v>
      </c>
      <c r="G61" s="45">
        <v>0</v>
      </c>
      <c r="H61" s="45">
        <v>0</v>
      </c>
    </row>
    <row r="62" spans="1:8" s="21" customFormat="1" ht="6.75" customHeight="1" x14ac:dyDescent="0.2">
      <c r="A62" s="46"/>
      <c r="B62" s="46"/>
      <c r="C62" s="47"/>
      <c r="D62" s="47"/>
    </row>
    <row r="63" spans="1:8" s="21" customFormat="1" ht="13.5" x14ac:dyDescent="0.2">
      <c r="A63" s="48" t="s">
        <v>81</v>
      </c>
      <c r="B63" s="49"/>
      <c r="C63" s="50"/>
      <c r="D63" s="50"/>
      <c r="E63" s="50"/>
      <c r="F63" s="50"/>
    </row>
    <row r="64" spans="1:8" s="21" customFormat="1" ht="13.5" x14ac:dyDescent="0.2">
      <c r="A64" s="51" t="s">
        <v>82</v>
      </c>
      <c r="B64" s="49"/>
      <c r="C64" s="50"/>
      <c r="D64" s="50"/>
      <c r="E64" s="50"/>
      <c r="F64" s="50"/>
    </row>
    <row r="65" spans="1:6" s="21" customFormat="1" ht="13.5" x14ac:dyDescent="0.2">
      <c r="A65" s="51" t="s">
        <v>83</v>
      </c>
      <c r="B65" s="49"/>
      <c r="C65" s="50"/>
      <c r="D65" s="50"/>
      <c r="E65" s="50"/>
      <c r="F65" s="50"/>
    </row>
    <row r="66" spans="1:6" s="21" customFormat="1" ht="13.5" x14ac:dyDescent="0.2">
      <c r="A66" s="51" t="s">
        <v>84</v>
      </c>
      <c r="B66" s="49"/>
      <c r="C66" s="50"/>
      <c r="D66" s="50"/>
      <c r="E66" s="50"/>
      <c r="F66" s="50"/>
    </row>
    <row r="67" spans="1:6" s="21" customFormat="1" ht="13.5" x14ac:dyDescent="0.2">
      <c r="A67" s="51" t="s">
        <v>85</v>
      </c>
      <c r="B67" s="49"/>
      <c r="C67" s="50"/>
      <c r="D67" s="50"/>
      <c r="E67" s="50"/>
      <c r="F67" s="50"/>
    </row>
    <row r="68" spans="1:6" s="21" customFormat="1" ht="12" x14ac:dyDescent="0.2">
      <c r="A68" s="51" t="s">
        <v>86</v>
      </c>
      <c r="C68" s="52"/>
      <c r="D68" s="52"/>
    </row>
    <row r="69" spans="1:6" s="21" customFormat="1" ht="12" x14ac:dyDescent="0.2">
      <c r="C69" s="52"/>
      <c r="D69" s="52"/>
    </row>
    <row r="70" spans="1:6" s="21" customFormat="1" ht="12" x14ac:dyDescent="0.2">
      <c r="C70" s="52"/>
      <c r="D70" s="52"/>
    </row>
    <row r="71" spans="1:6" s="53" customFormat="1" ht="12" x14ac:dyDescent="0.2">
      <c r="C71" s="54"/>
      <c r="D71" s="54"/>
    </row>
    <row r="72" spans="1:6" s="53" customFormat="1" ht="12" x14ac:dyDescent="0.2">
      <c r="C72" s="55"/>
      <c r="D72" s="55"/>
    </row>
    <row r="73" spans="1:6" s="53" customFormat="1" ht="12" x14ac:dyDescent="0.2">
      <c r="C73" s="55"/>
      <c r="D73" s="55"/>
    </row>
    <row r="74" spans="1:6" x14ac:dyDescent="0.2">
      <c r="A74" s="56"/>
    </row>
    <row r="75" spans="1:6" x14ac:dyDescent="0.2">
      <c r="A75" s="56"/>
    </row>
    <row r="76" spans="1:6" x14ac:dyDescent="0.2">
      <c r="A76" s="56"/>
    </row>
    <row r="77" spans="1:6" x14ac:dyDescent="0.2">
      <c r="A77" s="56"/>
    </row>
    <row r="78" spans="1:6" x14ac:dyDescent="0.2">
      <c r="A78" s="56"/>
    </row>
    <row r="79" spans="1:6" x14ac:dyDescent="0.2">
      <c r="A79" s="56"/>
    </row>
    <row r="80" spans="1:6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</sheetData>
  <mergeCells count="46">
    <mergeCell ref="A61:B61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29:B29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A20:B20"/>
    <mergeCell ref="A21:H21"/>
    <mergeCell ref="G24:H24"/>
    <mergeCell ref="A25:B25"/>
    <mergeCell ref="A28:B28"/>
  </mergeCells>
  <printOptions horizontalCentered="1" verticalCentered="1"/>
  <pageMargins left="0.55118110236220497" right="0" top="0.118110236220472" bottom="0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48a-b</vt:lpstr>
      <vt:lpstr>'48a-b'!Print_Area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Soobhadra Fowdur</cp:lastModifiedBy>
  <cp:lastPrinted>2012-03-13T05:27:33Z</cp:lastPrinted>
  <dcterms:created xsi:type="dcterms:W3CDTF">2012-03-13T05:16:56Z</dcterms:created>
  <dcterms:modified xsi:type="dcterms:W3CDTF">2012-03-15T06:31:43Z</dcterms:modified>
</cp:coreProperties>
</file>