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0700" windowHeight="9015"/>
  </bookViews>
  <sheets>
    <sheet name="36" sheetId="4" r:id="rId1"/>
  </sheets>
  <definedNames>
    <definedName name="_xlnm.Print_Area" localSheetId="0">'36'!$A$1:$K$67</definedName>
  </definedNames>
  <calcPr calcId="145621"/>
</workbook>
</file>

<file path=xl/calcChain.xml><?xml version="1.0" encoding="utf-8"?>
<calcChain xmlns="http://schemas.openxmlformats.org/spreadsheetml/2006/main">
  <c r="H60" i="4" l="1"/>
  <c r="H59" i="4" l="1"/>
  <c r="H58" i="4" l="1"/>
  <c r="H56" i="4" l="1"/>
  <c r="H57" i="4" l="1"/>
  <c r="H55" i="4"/>
  <c r="I55" i="4" s="1"/>
  <c r="H54" i="4" l="1"/>
  <c r="I54" i="4" s="1"/>
  <c r="H53" i="4" l="1"/>
  <c r="I53" i="4" s="1"/>
  <c r="H52" i="4" l="1"/>
  <c r="I52" i="4" s="1"/>
  <c r="H51" i="4" l="1"/>
  <c r="H50" i="4"/>
  <c r="H49" i="4" l="1"/>
  <c r="H48" i="4" l="1"/>
  <c r="H47" i="4" l="1"/>
  <c r="H46" i="4"/>
  <c r="H45" i="4" l="1"/>
  <c r="H44" i="4" l="1"/>
  <c r="H43" i="4" l="1"/>
  <c r="H42" i="4" l="1"/>
  <c r="H41" i="4" l="1"/>
  <c r="H40" i="4"/>
  <c r="H39" i="4" l="1"/>
  <c r="H38" i="4" l="1"/>
  <c r="H36" i="4" l="1"/>
  <c r="H35" i="4" l="1"/>
  <c r="I35" i="4" s="1"/>
  <c r="H34" i="4" l="1"/>
  <c r="I34" i="4" s="1"/>
  <c r="E33" i="4" l="1"/>
  <c r="H33" i="4" s="1"/>
  <c r="I33" i="4" s="1"/>
  <c r="E32" i="4"/>
  <c r="H32" i="4" s="1"/>
  <c r="I32" i="4" s="1"/>
  <c r="E31" i="4"/>
  <c r="H31" i="4" s="1"/>
  <c r="I31" i="4" s="1"/>
  <c r="E30" i="4"/>
  <c r="H30" i="4" s="1"/>
  <c r="I30" i="4" s="1"/>
  <c r="E29" i="4"/>
  <c r="H29" i="4" s="1"/>
  <c r="I29" i="4" s="1"/>
  <c r="E28" i="4"/>
  <c r="H28" i="4" s="1"/>
  <c r="I28" i="4" s="1"/>
  <c r="E27" i="4"/>
  <c r="H27" i="4" s="1"/>
  <c r="I27" i="4" s="1"/>
  <c r="E26" i="4"/>
  <c r="H26" i="4" s="1"/>
  <c r="I26" i="4" s="1"/>
  <c r="E25" i="4"/>
  <c r="H25" i="4" s="1"/>
  <c r="I25" i="4" s="1"/>
  <c r="E24" i="4"/>
  <c r="H24" i="4" s="1"/>
  <c r="I24" i="4" s="1"/>
  <c r="E23" i="4"/>
  <c r="H23" i="4" s="1"/>
  <c r="I23" i="4" s="1"/>
  <c r="E22" i="4"/>
  <c r="H22" i="4" s="1"/>
  <c r="I22" i="4" s="1"/>
  <c r="H21" i="4"/>
  <c r="I21" i="4" s="1"/>
  <c r="H20" i="4"/>
  <c r="I20" i="4" s="1"/>
  <c r="D20" i="4"/>
  <c r="H19" i="4"/>
  <c r="I19" i="4" s="1"/>
  <c r="D19" i="4"/>
  <c r="H18" i="4"/>
  <c r="I18" i="4" s="1"/>
  <c r="I17" i="4"/>
  <c r="I16" i="4"/>
  <c r="I15" i="4"/>
  <c r="I14" i="4"/>
  <c r="H13" i="4"/>
  <c r="I13" i="4" s="1"/>
  <c r="H12" i="4"/>
  <c r="I12" i="4" s="1"/>
  <c r="I10" i="4"/>
  <c r="H9" i="4"/>
  <c r="I9" i="4" s="1"/>
  <c r="H8" i="4"/>
  <c r="I8" i="4" s="1"/>
</calcChain>
</file>

<file path=xl/sharedStrings.xml><?xml version="1.0" encoding="utf-8"?>
<sst xmlns="http://schemas.openxmlformats.org/spreadsheetml/2006/main" count="48" uniqueCount="48">
  <si>
    <t>(Rs million)</t>
  </si>
  <si>
    <t>Gross Foreign</t>
  </si>
  <si>
    <t>Assets of</t>
  </si>
  <si>
    <t>(US$ million)</t>
  </si>
  <si>
    <t>Bank of Mauritius</t>
  </si>
  <si>
    <r>
      <t>Gold</t>
    </r>
    <r>
      <rPr>
        <b/>
        <vertAlign val="superscript"/>
        <sz val="10"/>
        <rFont val="Arial"/>
        <family val="2"/>
      </rPr>
      <t xml:space="preserve"> </t>
    </r>
  </si>
  <si>
    <t>SDR</t>
  </si>
  <si>
    <t>TOTAL</t>
  </si>
  <si>
    <t xml:space="preserve">May-09 </t>
  </si>
  <si>
    <t xml:space="preserve">Jul-09 </t>
  </si>
  <si>
    <t xml:space="preserve">Aug-09 </t>
  </si>
  <si>
    <r>
      <t>67,000</t>
    </r>
    <r>
      <rPr>
        <sz val="10"/>
        <rFont val="Arial"/>
        <family val="2"/>
      </rPr>
      <t>*</t>
    </r>
  </si>
  <si>
    <r>
      <t xml:space="preserve">Sep-09 </t>
    </r>
    <r>
      <rPr>
        <b/>
        <sz val="10"/>
        <rFont val="Arial"/>
        <family val="2"/>
      </rPr>
      <t xml:space="preserve"> </t>
    </r>
  </si>
  <si>
    <t xml:space="preserve">Oct-09 </t>
  </si>
  <si>
    <t>Mar-10</t>
  </si>
  <si>
    <t>Apr-10</t>
  </si>
  <si>
    <t>May-10</t>
  </si>
  <si>
    <t>Source: Statistics Division.</t>
  </si>
  <si>
    <t>Other</t>
  </si>
  <si>
    <t>Reserve Position in the IMF</t>
  </si>
  <si>
    <t>Foreign Assets of Government</t>
  </si>
  <si>
    <t>Gross Official International Reserves</t>
  </si>
  <si>
    <r>
      <t xml:space="preserve">Gross Official International Reserves </t>
    </r>
    <r>
      <rPr>
        <b/>
        <vertAlign val="superscript"/>
        <sz val="10"/>
        <rFont val="Arial"/>
        <family val="2"/>
      </rPr>
      <t>1</t>
    </r>
  </si>
  <si>
    <t xml:space="preserve">(No. of months) </t>
  </si>
  <si>
    <t xml:space="preserve">Sep-12 </t>
  </si>
  <si>
    <t xml:space="preserve">Dec-12 </t>
  </si>
  <si>
    <t xml:space="preserve">Jan-13 </t>
  </si>
  <si>
    <t xml:space="preserve">Feb-13 </t>
  </si>
  <si>
    <t xml:space="preserve">May-13 </t>
  </si>
  <si>
    <t xml:space="preserve">Jun-13 </t>
  </si>
  <si>
    <t xml:space="preserve">Jul-13 </t>
  </si>
  <si>
    <t xml:space="preserve">Aug-13 </t>
  </si>
  <si>
    <t xml:space="preserve">Sep-13 </t>
  </si>
  <si>
    <t xml:space="preserve">Oct-13 </t>
  </si>
  <si>
    <t xml:space="preserve">Nov-13 </t>
  </si>
  <si>
    <t xml:space="preserve">Dec-13 </t>
  </si>
  <si>
    <t xml:space="preserve">Jan-14 </t>
  </si>
  <si>
    <t xml:space="preserve">Feb-14 </t>
  </si>
  <si>
    <t xml:space="preserve">Mar-14 </t>
  </si>
  <si>
    <t>Import Cover based on imports of goods, fob and non-factor services</t>
  </si>
  <si>
    <r>
      <rPr>
        <i/>
        <vertAlign val="superscript"/>
        <sz val="10"/>
        <rFont val="Arial"/>
        <family val="2"/>
      </rPr>
      <t xml:space="preserve">1 </t>
    </r>
    <r>
      <rPr>
        <i/>
        <sz val="10"/>
        <rFont val="Arial"/>
        <family val="2"/>
      </rPr>
      <t>Valued at end-of-period exchange rate.</t>
    </r>
  </si>
  <si>
    <t xml:space="preserve">May-14 </t>
  </si>
  <si>
    <t xml:space="preserve">Apr-14 </t>
  </si>
  <si>
    <t>Table 36: Gross Official International Reserves: August 2013 - August 2014</t>
  </si>
  <si>
    <t xml:space="preserve">Jun-14 </t>
  </si>
  <si>
    <r>
      <t>Jul-14</t>
    </r>
    <r>
      <rPr>
        <b/>
        <vertAlign val="superscript"/>
        <sz val="10"/>
        <rFont val="Arial"/>
        <family val="2"/>
      </rPr>
      <t xml:space="preserve"> </t>
    </r>
  </si>
  <si>
    <r>
      <t xml:space="preserve">2 </t>
    </r>
    <r>
      <rPr>
        <i/>
        <sz val="10"/>
        <rFont val="Arial"/>
        <family val="2"/>
      </rPr>
      <t>Provisional.</t>
    </r>
  </si>
  <si>
    <r>
      <t xml:space="preserve">Aug-14 </t>
    </r>
    <r>
      <rPr>
        <b/>
        <vertAlign val="superscript"/>
        <sz val="10"/>
        <rFont val="Arial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</si>
</sst>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#,##0.0"/>
    <numFmt numFmtId="167" formatCode="_(* #,##0.0_);_(* \(#,##0.0\);_(* &quot;-&quot;??_);_(@_)"/>
    <numFmt numFmtId="168" formatCode="#,##0_ ;\-#,##0\ "/>
  </numFmts>
  <fonts count="1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i/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lightGray">
        <fgColor indexed="22"/>
        <bgColor indexed="9"/>
      </patternFill>
    </fill>
    <fill>
      <patternFill patternType="lightGray">
        <fgColor indexed="22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6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1" applyFont="1"/>
    <xf numFmtId="0" fontId="2" fillId="0" borderId="0" xfId="1"/>
    <xf numFmtId="49" fontId="1" fillId="2" borderId="8" xfId="1" applyNumberFormat="1" applyFont="1" applyFill="1" applyBorder="1" applyAlignment="1">
      <alignment horizontal="left"/>
    </xf>
    <xf numFmtId="3" fontId="2" fillId="0" borderId="23" xfId="1" applyNumberFormat="1" applyFill="1" applyBorder="1"/>
    <xf numFmtId="3" fontId="2" fillId="0" borderId="3" xfId="1" applyNumberFormat="1" applyFill="1" applyBorder="1"/>
    <xf numFmtId="3" fontId="2" fillId="0" borderId="11" xfId="1" applyNumberFormat="1" applyFill="1" applyBorder="1"/>
    <xf numFmtId="1" fontId="2" fillId="0" borderId="0" xfId="1" applyNumberFormat="1" applyFill="1" applyBorder="1"/>
    <xf numFmtId="165" fontId="2" fillId="0" borderId="10" xfId="1" applyNumberFormat="1" applyFill="1" applyBorder="1" applyAlignment="1">
      <alignment horizontal="right"/>
    </xf>
    <xf numFmtId="166" fontId="1" fillId="0" borderId="11" xfId="1" applyNumberFormat="1" applyFont="1" applyFill="1" applyBorder="1"/>
    <xf numFmtId="166" fontId="1" fillId="0" borderId="8" xfId="1" applyNumberFormat="1" applyFont="1" applyFill="1" applyBorder="1"/>
    <xf numFmtId="167" fontId="2" fillId="0" borderId="0" xfId="2" applyNumberFormat="1" applyFill="1"/>
    <xf numFmtId="3" fontId="2" fillId="0" borderId="1" xfId="1" applyNumberFormat="1" applyFill="1" applyBorder="1"/>
    <xf numFmtId="3" fontId="2" fillId="0" borderId="9" xfId="1" applyNumberFormat="1" applyFill="1" applyBorder="1"/>
    <xf numFmtId="165" fontId="2" fillId="0" borderId="0" xfId="1" applyNumberFormat="1" applyFill="1" applyBorder="1" applyAlignment="1">
      <alignment horizontal="right"/>
    </xf>
    <xf numFmtId="3" fontId="7" fillId="0" borderId="0" xfId="1" applyNumberFormat="1" applyFont="1" applyFill="1" applyBorder="1" applyAlignment="1">
      <alignment horizontal="right"/>
    </xf>
    <xf numFmtId="3" fontId="2" fillId="0" borderId="0" xfId="1" applyNumberFormat="1" applyFill="1" applyBorder="1"/>
    <xf numFmtId="49" fontId="1" fillId="2" borderId="23" xfId="1" applyNumberFormat="1" applyFont="1" applyFill="1" applyBorder="1" applyAlignment="1">
      <alignment horizontal="left"/>
    </xf>
    <xf numFmtId="3" fontId="2" fillId="0" borderId="9" xfId="1" applyNumberFormat="1" applyFill="1" applyBorder="1" applyAlignment="1">
      <alignment horizontal="right"/>
    </xf>
    <xf numFmtId="3" fontId="2" fillId="0" borderId="10" xfId="1" applyNumberFormat="1" applyFill="1" applyBorder="1"/>
    <xf numFmtId="3" fontId="2" fillId="0" borderId="2" xfId="1" applyNumberFormat="1" applyFill="1" applyBorder="1"/>
    <xf numFmtId="165" fontId="2" fillId="0" borderId="1" xfId="1" applyNumberFormat="1" applyFill="1" applyBorder="1" applyAlignment="1">
      <alignment horizontal="right"/>
    </xf>
    <xf numFmtId="3" fontId="4" fillId="0" borderId="10" xfId="1" applyNumberFormat="1" applyFont="1" applyFill="1" applyBorder="1" applyAlignment="1">
      <alignment horizontal="right"/>
    </xf>
    <xf numFmtId="17" fontId="1" fillId="2" borderId="23" xfId="1" applyNumberFormat="1" applyFont="1" applyFill="1" applyBorder="1" applyAlignment="1">
      <alignment horizontal="left"/>
    </xf>
    <xf numFmtId="17" fontId="1" fillId="2" borderId="8" xfId="1" applyNumberFormat="1" applyFont="1" applyFill="1" applyBorder="1" applyAlignment="1">
      <alignment horizontal="left"/>
    </xf>
    <xf numFmtId="3" fontId="2" fillId="0" borderId="23" xfId="1" applyNumberFormat="1" applyFill="1" applyBorder="1" applyAlignment="1">
      <alignment horizontal="right"/>
    </xf>
    <xf numFmtId="3" fontId="4" fillId="0" borderId="11" xfId="1" applyNumberFormat="1" applyFont="1" applyFill="1" applyBorder="1" applyAlignment="1">
      <alignment horizontal="right"/>
    </xf>
    <xf numFmtId="166" fontId="1" fillId="0" borderId="0" xfId="1" applyNumberFormat="1" applyFont="1" applyFill="1" applyBorder="1"/>
    <xf numFmtId="3" fontId="2" fillId="0" borderId="0" xfId="1" applyNumberFormat="1" applyFill="1" applyBorder="1" applyAlignment="1">
      <alignment horizontal="right"/>
    </xf>
    <xf numFmtId="166" fontId="1" fillId="0" borderId="19" xfId="1" applyNumberFormat="1" applyFont="1" applyFill="1" applyBorder="1"/>
    <xf numFmtId="3" fontId="2" fillId="0" borderId="0" xfId="1" applyNumberFormat="1"/>
    <xf numFmtId="166" fontId="2" fillId="0" borderId="0" xfId="1" applyNumberFormat="1" applyFont="1"/>
    <xf numFmtId="3" fontId="2" fillId="0" borderId="0" xfId="1" applyNumberFormat="1" applyFont="1"/>
    <xf numFmtId="0" fontId="8" fillId="0" borderId="0" xfId="1" applyFont="1" applyFill="1"/>
    <xf numFmtId="0" fontId="2" fillId="0" borderId="0" xfId="1" applyFont="1"/>
    <xf numFmtId="0" fontId="6" fillId="0" borderId="0" xfId="1" applyFont="1"/>
    <xf numFmtId="3" fontId="4" fillId="0" borderId="0" xfId="1" applyNumberFormat="1" applyFont="1" applyFill="1" applyBorder="1" applyAlignment="1">
      <alignment horizontal="right"/>
    </xf>
    <xf numFmtId="168" fontId="2" fillId="0" borderId="0" xfId="5" applyNumberFormat="1" applyFont="1"/>
    <xf numFmtId="165" fontId="2" fillId="0" borderId="0" xfId="1" applyNumberFormat="1"/>
    <xf numFmtId="17" fontId="1" fillId="2" borderId="8" xfId="1" quotePrefix="1" applyNumberFormat="1" applyFont="1" applyFill="1" applyBorder="1" applyAlignment="1">
      <alignment horizontal="left"/>
    </xf>
    <xf numFmtId="3" fontId="10" fillId="0" borderId="0" xfId="0" applyNumberFormat="1" applyFont="1" applyFill="1" applyBorder="1" applyAlignment="1">
      <alignment horizontal="right"/>
    </xf>
    <xf numFmtId="3" fontId="10" fillId="0" borderId="3" xfId="0" applyNumberFormat="1" applyFont="1" applyFill="1" applyBorder="1"/>
    <xf numFmtId="3" fontId="2" fillId="0" borderId="10" xfId="0" applyNumberFormat="1" applyFont="1" applyFill="1" applyBorder="1" applyAlignment="1">
      <alignment horizontal="right"/>
    </xf>
    <xf numFmtId="3" fontId="10" fillId="0" borderId="23" xfId="0" applyNumberFormat="1" applyFont="1" applyFill="1" applyBorder="1"/>
    <xf numFmtId="165" fontId="10" fillId="0" borderId="10" xfId="0" applyNumberFormat="1" applyFont="1" applyFill="1" applyBorder="1" applyAlignment="1">
      <alignment horizontal="right"/>
    </xf>
    <xf numFmtId="166" fontId="1" fillId="0" borderId="11" xfId="0" applyNumberFormat="1" applyFont="1" applyFill="1" applyBorder="1"/>
    <xf numFmtId="166" fontId="1" fillId="0" borderId="19" xfId="0" applyNumberFormat="1" applyFont="1" applyFill="1" applyBorder="1"/>
    <xf numFmtId="3" fontId="2" fillId="0" borderId="0" xfId="0" applyNumberFormat="1" applyFont="1" applyFill="1" applyBorder="1" applyAlignment="1">
      <alignment horizontal="right"/>
    </xf>
    <xf numFmtId="166" fontId="1" fillId="0" borderId="8" xfId="0" applyNumberFormat="1" applyFont="1" applyFill="1" applyBorder="1"/>
    <xf numFmtId="0" fontId="6" fillId="0" borderId="0" xfId="1" applyFont="1" applyFill="1"/>
    <xf numFmtId="0" fontId="2" fillId="3" borderId="4" xfId="1" applyFill="1" applyBorder="1"/>
    <xf numFmtId="0" fontId="2" fillId="3" borderId="8" xfId="1" applyFill="1" applyBorder="1"/>
    <xf numFmtId="0" fontId="4" fillId="3" borderId="8" xfId="1" applyFont="1" applyFill="1" applyBorder="1"/>
    <xf numFmtId="0" fontId="1" fillId="3" borderId="15" xfId="1" applyFont="1" applyFill="1" applyBorder="1" applyAlignment="1">
      <alignment horizontal="center"/>
    </xf>
    <xf numFmtId="0" fontId="1" fillId="3" borderId="16" xfId="1" applyFont="1" applyFill="1" applyBorder="1" applyAlignment="1">
      <alignment horizontal="center"/>
    </xf>
    <xf numFmtId="0" fontId="1" fillId="3" borderId="17" xfId="1" applyFont="1" applyFill="1" applyBorder="1" applyAlignment="1">
      <alignment horizontal="center"/>
    </xf>
    <xf numFmtId="0" fontId="4" fillId="3" borderId="19" xfId="1" applyFont="1" applyFill="1" applyBorder="1"/>
    <xf numFmtId="0" fontId="6" fillId="3" borderId="18" xfId="1" applyFont="1" applyFill="1" applyBorder="1" applyAlignment="1">
      <alignment horizontal="center"/>
    </xf>
    <xf numFmtId="17" fontId="1" fillId="3" borderId="8" xfId="1" quotePrefix="1" applyNumberFormat="1" applyFont="1" applyFill="1" applyBorder="1" applyAlignment="1">
      <alignment horizontal="left"/>
    </xf>
    <xf numFmtId="17" fontId="1" fillId="3" borderId="19" xfId="1" quotePrefix="1" applyNumberFormat="1" applyFont="1" applyFill="1" applyBorder="1" applyAlignment="1">
      <alignment horizontal="left"/>
    </xf>
    <xf numFmtId="3" fontId="10" fillId="0" borderId="13" xfId="0" applyNumberFormat="1" applyFont="1" applyFill="1" applyBorder="1"/>
    <xf numFmtId="3" fontId="10" fillId="0" borderId="24" xfId="0" applyNumberFormat="1" applyFont="1" applyFill="1" applyBorder="1"/>
    <xf numFmtId="165" fontId="10" fillId="0" borderId="14" xfId="0" applyNumberFormat="1" applyFont="1" applyFill="1" applyBorder="1" applyAlignment="1">
      <alignment horizontal="right"/>
    </xf>
    <xf numFmtId="3" fontId="2" fillId="0" borderId="18" xfId="0" applyNumberFormat="1" applyFont="1" applyFill="1" applyBorder="1" applyAlignment="1">
      <alignment horizontal="right"/>
    </xf>
    <xf numFmtId="0" fontId="1" fillId="3" borderId="4" xfId="1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/>
    </xf>
    <xf numFmtId="0" fontId="1" fillId="3" borderId="6" xfId="1" applyFont="1" applyFill="1" applyBorder="1" applyAlignment="1">
      <alignment horizontal="center"/>
    </xf>
    <xf numFmtId="0" fontId="1" fillId="3" borderId="7" xfId="1" applyFont="1" applyFill="1" applyBorder="1" applyAlignment="1">
      <alignment horizontal="center"/>
    </xf>
    <xf numFmtId="0" fontId="1" fillId="3" borderId="9" xfId="1" applyFont="1" applyFill="1" applyBorder="1" applyAlignment="1">
      <alignment horizontal="center"/>
    </xf>
    <xf numFmtId="0" fontId="1" fillId="3" borderId="3" xfId="1" applyFont="1" applyFill="1" applyBorder="1" applyAlignment="1">
      <alignment horizontal="center"/>
    </xf>
    <xf numFmtId="0" fontId="1" fillId="3" borderId="10" xfId="1" applyFont="1" applyFill="1" applyBorder="1" applyAlignment="1">
      <alignment horizontal="center"/>
    </xf>
    <xf numFmtId="0" fontId="1" fillId="3" borderId="12" xfId="1" applyFont="1" applyFill="1" applyBorder="1" applyAlignment="1">
      <alignment horizontal="center"/>
    </xf>
    <xf numFmtId="0" fontId="1" fillId="3" borderId="13" xfId="1" applyFont="1" applyFill="1" applyBorder="1" applyAlignment="1">
      <alignment horizontal="center"/>
    </xf>
    <xf numFmtId="0" fontId="1" fillId="3" borderId="14" xfId="1" applyFont="1" applyFill="1" applyBorder="1" applyAlignment="1">
      <alignment horizontal="center"/>
    </xf>
    <xf numFmtId="0" fontId="6" fillId="3" borderId="20" xfId="1" applyFont="1" applyFill="1" applyBorder="1" applyAlignment="1">
      <alignment horizontal="center"/>
    </xf>
    <xf numFmtId="0" fontId="6" fillId="3" borderId="21" xfId="1" applyFont="1" applyFill="1" applyBorder="1" applyAlignment="1">
      <alignment horizontal="center"/>
    </xf>
    <xf numFmtId="0" fontId="6" fillId="3" borderId="22" xfId="1" applyFont="1" applyFill="1" applyBorder="1" applyAlignment="1">
      <alignment horizontal="center"/>
    </xf>
    <xf numFmtId="0" fontId="1" fillId="3" borderId="5" xfId="1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</cellXfs>
  <cellStyles count="6">
    <cellStyle name="Comma" xfId="5" builtinId="3"/>
    <cellStyle name="Comma 2" xfId="2"/>
    <cellStyle name="Comma 3" xfId="3"/>
    <cellStyle name="Comma 4" xfId="4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"/>
  <sheetViews>
    <sheetView tabSelected="1" topLeftCell="A4" zoomScale="90" zoomScaleNormal="90" workbookViewId="0">
      <selection activeCell="K63" sqref="K63"/>
    </sheetView>
  </sheetViews>
  <sheetFormatPr defaultRowHeight="12.75" x14ac:dyDescent="0.2"/>
  <cols>
    <col min="1" max="1" width="13.28515625" style="2" customWidth="1"/>
    <col min="2" max="4" width="11.28515625" style="2" customWidth="1"/>
    <col min="5" max="5" width="11.5703125" style="2" bestFit="1" customWidth="1"/>
    <col min="6" max="6" width="11.140625" style="2" customWidth="1"/>
    <col min="7" max="7" width="12.42578125" style="2" customWidth="1"/>
    <col min="8" max="8" width="13.85546875" style="2" customWidth="1"/>
    <col min="9" max="9" width="13.42578125" style="2" customWidth="1"/>
    <col min="10" max="10" width="15.7109375" style="2" customWidth="1"/>
    <col min="11" max="11" width="17.7109375" style="2" bestFit="1" customWidth="1"/>
    <col min="12" max="12" width="21" style="2" customWidth="1"/>
    <col min="13" max="13" width="18.85546875" style="2" customWidth="1"/>
    <col min="14" max="14" width="15.7109375" style="2" customWidth="1"/>
    <col min="15" max="252" width="9.140625" style="2"/>
    <col min="253" max="253" width="13.28515625" style="2" customWidth="1"/>
    <col min="254" max="254" width="10.5703125" style="2" customWidth="1"/>
    <col min="255" max="255" width="12.140625" style="2" customWidth="1"/>
    <col min="256" max="256" width="8.140625" style="2" bestFit="1" customWidth="1"/>
    <col min="257" max="257" width="11.5703125" style="2" bestFit="1" customWidth="1"/>
    <col min="258" max="258" width="11.140625" style="2" customWidth="1"/>
    <col min="259" max="259" width="12.5703125" style="2" customWidth="1"/>
    <col min="260" max="260" width="13.85546875" style="2" customWidth="1"/>
    <col min="261" max="261" width="13.42578125" style="2" customWidth="1"/>
    <col min="262" max="262" width="11" style="2" customWidth="1"/>
    <col min="263" max="263" width="17.7109375" style="2" bestFit="1" customWidth="1"/>
    <col min="264" max="265" width="9.140625" style="2"/>
    <col min="266" max="266" width="10.140625" style="2" customWidth="1"/>
    <col min="267" max="508" width="9.140625" style="2"/>
    <col min="509" max="509" width="13.28515625" style="2" customWidth="1"/>
    <col min="510" max="510" width="10.5703125" style="2" customWidth="1"/>
    <col min="511" max="511" width="12.140625" style="2" customWidth="1"/>
    <col min="512" max="512" width="8.140625" style="2" bestFit="1" customWidth="1"/>
    <col min="513" max="513" width="11.5703125" style="2" bestFit="1" customWidth="1"/>
    <col min="514" max="514" width="11.140625" style="2" customWidth="1"/>
    <col min="515" max="515" width="12.5703125" style="2" customWidth="1"/>
    <col min="516" max="516" width="13.85546875" style="2" customWidth="1"/>
    <col min="517" max="517" width="13.42578125" style="2" customWidth="1"/>
    <col min="518" max="518" width="11" style="2" customWidth="1"/>
    <col min="519" max="519" width="17.7109375" style="2" bestFit="1" customWidth="1"/>
    <col min="520" max="521" width="9.140625" style="2"/>
    <col min="522" max="522" width="10.140625" style="2" customWidth="1"/>
    <col min="523" max="764" width="9.140625" style="2"/>
    <col min="765" max="765" width="13.28515625" style="2" customWidth="1"/>
    <col min="766" max="766" width="10.5703125" style="2" customWidth="1"/>
    <col min="767" max="767" width="12.140625" style="2" customWidth="1"/>
    <col min="768" max="768" width="8.140625" style="2" bestFit="1" customWidth="1"/>
    <col min="769" max="769" width="11.5703125" style="2" bestFit="1" customWidth="1"/>
    <col min="770" max="770" width="11.140625" style="2" customWidth="1"/>
    <col min="771" max="771" width="12.5703125" style="2" customWidth="1"/>
    <col min="772" max="772" width="13.85546875" style="2" customWidth="1"/>
    <col min="773" max="773" width="13.42578125" style="2" customWidth="1"/>
    <col min="774" max="774" width="11" style="2" customWidth="1"/>
    <col min="775" max="775" width="17.7109375" style="2" bestFit="1" customWidth="1"/>
    <col min="776" max="777" width="9.140625" style="2"/>
    <col min="778" max="778" width="10.140625" style="2" customWidth="1"/>
    <col min="779" max="1020" width="9.140625" style="2"/>
    <col min="1021" max="1021" width="13.28515625" style="2" customWidth="1"/>
    <col min="1022" max="1022" width="10.5703125" style="2" customWidth="1"/>
    <col min="1023" max="1023" width="12.140625" style="2" customWidth="1"/>
    <col min="1024" max="1024" width="8.140625" style="2" bestFit="1" customWidth="1"/>
    <col min="1025" max="1025" width="11.5703125" style="2" bestFit="1" customWidth="1"/>
    <col min="1026" max="1026" width="11.140625" style="2" customWidth="1"/>
    <col min="1027" max="1027" width="12.5703125" style="2" customWidth="1"/>
    <col min="1028" max="1028" width="13.85546875" style="2" customWidth="1"/>
    <col min="1029" max="1029" width="13.42578125" style="2" customWidth="1"/>
    <col min="1030" max="1030" width="11" style="2" customWidth="1"/>
    <col min="1031" max="1031" width="17.7109375" style="2" bestFit="1" customWidth="1"/>
    <col min="1032" max="1033" width="9.140625" style="2"/>
    <col min="1034" max="1034" width="10.140625" style="2" customWidth="1"/>
    <col min="1035" max="1276" width="9.140625" style="2"/>
    <col min="1277" max="1277" width="13.28515625" style="2" customWidth="1"/>
    <col min="1278" max="1278" width="10.5703125" style="2" customWidth="1"/>
    <col min="1279" max="1279" width="12.140625" style="2" customWidth="1"/>
    <col min="1280" max="1280" width="8.140625" style="2" bestFit="1" customWidth="1"/>
    <col min="1281" max="1281" width="11.5703125" style="2" bestFit="1" customWidth="1"/>
    <col min="1282" max="1282" width="11.140625" style="2" customWidth="1"/>
    <col min="1283" max="1283" width="12.5703125" style="2" customWidth="1"/>
    <col min="1284" max="1284" width="13.85546875" style="2" customWidth="1"/>
    <col min="1285" max="1285" width="13.42578125" style="2" customWidth="1"/>
    <col min="1286" max="1286" width="11" style="2" customWidth="1"/>
    <col min="1287" max="1287" width="17.7109375" style="2" bestFit="1" customWidth="1"/>
    <col min="1288" max="1289" width="9.140625" style="2"/>
    <col min="1290" max="1290" width="10.140625" style="2" customWidth="1"/>
    <col min="1291" max="1532" width="9.140625" style="2"/>
    <col min="1533" max="1533" width="13.28515625" style="2" customWidth="1"/>
    <col min="1534" max="1534" width="10.5703125" style="2" customWidth="1"/>
    <col min="1535" max="1535" width="12.140625" style="2" customWidth="1"/>
    <col min="1536" max="1536" width="8.140625" style="2" bestFit="1" customWidth="1"/>
    <col min="1537" max="1537" width="11.5703125" style="2" bestFit="1" customWidth="1"/>
    <col min="1538" max="1538" width="11.140625" style="2" customWidth="1"/>
    <col min="1539" max="1539" width="12.5703125" style="2" customWidth="1"/>
    <col min="1540" max="1540" width="13.85546875" style="2" customWidth="1"/>
    <col min="1541" max="1541" width="13.42578125" style="2" customWidth="1"/>
    <col min="1542" max="1542" width="11" style="2" customWidth="1"/>
    <col min="1543" max="1543" width="17.7109375" style="2" bestFit="1" customWidth="1"/>
    <col min="1544" max="1545" width="9.140625" style="2"/>
    <col min="1546" max="1546" width="10.140625" style="2" customWidth="1"/>
    <col min="1547" max="1788" width="9.140625" style="2"/>
    <col min="1789" max="1789" width="13.28515625" style="2" customWidth="1"/>
    <col min="1790" max="1790" width="10.5703125" style="2" customWidth="1"/>
    <col min="1791" max="1791" width="12.140625" style="2" customWidth="1"/>
    <col min="1792" max="1792" width="8.140625" style="2" bestFit="1" customWidth="1"/>
    <col min="1793" max="1793" width="11.5703125" style="2" bestFit="1" customWidth="1"/>
    <col min="1794" max="1794" width="11.140625" style="2" customWidth="1"/>
    <col min="1795" max="1795" width="12.5703125" style="2" customWidth="1"/>
    <col min="1796" max="1796" width="13.85546875" style="2" customWidth="1"/>
    <col min="1797" max="1797" width="13.42578125" style="2" customWidth="1"/>
    <col min="1798" max="1798" width="11" style="2" customWidth="1"/>
    <col min="1799" max="1799" width="17.7109375" style="2" bestFit="1" customWidth="1"/>
    <col min="1800" max="1801" width="9.140625" style="2"/>
    <col min="1802" max="1802" width="10.140625" style="2" customWidth="1"/>
    <col min="1803" max="2044" width="9.140625" style="2"/>
    <col min="2045" max="2045" width="13.28515625" style="2" customWidth="1"/>
    <col min="2046" max="2046" width="10.5703125" style="2" customWidth="1"/>
    <col min="2047" max="2047" width="12.140625" style="2" customWidth="1"/>
    <col min="2048" max="2048" width="8.140625" style="2" bestFit="1" customWidth="1"/>
    <col min="2049" max="2049" width="11.5703125" style="2" bestFit="1" customWidth="1"/>
    <col min="2050" max="2050" width="11.140625" style="2" customWidth="1"/>
    <col min="2051" max="2051" width="12.5703125" style="2" customWidth="1"/>
    <col min="2052" max="2052" width="13.85546875" style="2" customWidth="1"/>
    <col min="2053" max="2053" width="13.42578125" style="2" customWidth="1"/>
    <col min="2054" max="2054" width="11" style="2" customWidth="1"/>
    <col min="2055" max="2055" width="17.7109375" style="2" bestFit="1" customWidth="1"/>
    <col min="2056" max="2057" width="9.140625" style="2"/>
    <col min="2058" max="2058" width="10.140625" style="2" customWidth="1"/>
    <col min="2059" max="2300" width="9.140625" style="2"/>
    <col min="2301" max="2301" width="13.28515625" style="2" customWidth="1"/>
    <col min="2302" max="2302" width="10.5703125" style="2" customWidth="1"/>
    <col min="2303" max="2303" width="12.140625" style="2" customWidth="1"/>
    <col min="2304" max="2304" width="8.140625" style="2" bestFit="1" customWidth="1"/>
    <col min="2305" max="2305" width="11.5703125" style="2" bestFit="1" customWidth="1"/>
    <col min="2306" max="2306" width="11.140625" style="2" customWidth="1"/>
    <col min="2307" max="2307" width="12.5703125" style="2" customWidth="1"/>
    <col min="2308" max="2308" width="13.85546875" style="2" customWidth="1"/>
    <col min="2309" max="2309" width="13.42578125" style="2" customWidth="1"/>
    <col min="2310" max="2310" width="11" style="2" customWidth="1"/>
    <col min="2311" max="2311" width="17.7109375" style="2" bestFit="1" customWidth="1"/>
    <col min="2312" max="2313" width="9.140625" style="2"/>
    <col min="2314" max="2314" width="10.140625" style="2" customWidth="1"/>
    <col min="2315" max="2556" width="9.140625" style="2"/>
    <col min="2557" max="2557" width="13.28515625" style="2" customWidth="1"/>
    <col min="2558" max="2558" width="10.5703125" style="2" customWidth="1"/>
    <col min="2559" max="2559" width="12.140625" style="2" customWidth="1"/>
    <col min="2560" max="2560" width="8.140625" style="2" bestFit="1" customWidth="1"/>
    <col min="2561" max="2561" width="11.5703125" style="2" bestFit="1" customWidth="1"/>
    <col min="2562" max="2562" width="11.140625" style="2" customWidth="1"/>
    <col min="2563" max="2563" width="12.5703125" style="2" customWidth="1"/>
    <col min="2564" max="2564" width="13.85546875" style="2" customWidth="1"/>
    <col min="2565" max="2565" width="13.42578125" style="2" customWidth="1"/>
    <col min="2566" max="2566" width="11" style="2" customWidth="1"/>
    <col min="2567" max="2567" width="17.7109375" style="2" bestFit="1" customWidth="1"/>
    <col min="2568" max="2569" width="9.140625" style="2"/>
    <col min="2570" max="2570" width="10.140625" style="2" customWidth="1"/>
    <col min="2571" max="2812" width="9.140625" style="2"/>
    <col min="2813" max="2813" width="13.28515625" style="2" customWidth="1"/>
    <col min="2814" max="2814" width="10.5703125" style="2" customWidth="1"/>
    <col min="2815" max="2815" width="12.140625" style="2" customWidth="1"/>
    <col min="2816" max="2816" width="8.140625" style="2" bestFit="1" customWidth="1"/>
    <col min="2817" max="2817" width="11.5703125" style="2" bestFit="1" customWidth="1"/>
    <col min="2818" max="2818" width="11.140625" style="2" customWidth="1"/>
    <col min="2819" max="2819" width="12.5703125" style="2" customWidth="1"/>
    <col min="2820" max="2820" width="13.85546875" style="2" customWidth="1"/>
    <col min="2821" max="2821" width="13.42578125" style="2" customWidth="1"/>
    <col min="2822" max="2822" width="11" style="2" customWidth="1"/>
    <col min="2823" max="2823" width="17.7109375" style="2" bestFit="1" customWidth="1"/>
    <col min="2824" max="2825" width="9.140625" style="2"/>
    <col min="2826" max="2826" width="10.140625" style="2" customWidth="1"/>
    <col min="2827" max="3068" width="9.140625" style="2"/>
    <col min="3069" max="3069" width="13.28515625" style="2" customWidth="1"/>
    <col min="3070" max="3070" width="10.5703125" style="2" customWidth="1"/>
    <col min="3071" max="3071" width="12.140625" style="2" customWidth="1"/>
    <col min="3072" max="3072" width="8.140625" style="2" bestFit="1" customWidth="1"/>
    <col min="3073" max="3073" width="11.5703125" style="2" bestFit="1" customWidth="1"/>
    <col min="3074" max="3074" width="11.140625" style="2" customWidth="1"/>
    <col min="3075" max="3075" width="12.5703125" style="2" customWidth="1"/>
    <col min="3076" max="3076" width="13.85546875" style="2" customWidth="1"/>
    <col min="3077" max="3077" width="13.42578125" style="2" customWidth="1"/>
    <col min="3078" max="3078" width="11" style="2" customWidth="1"/>
    <col min="3079" max="3079" width="17.7109375" style="2" bestFit="1" customWidth="1"/>
    <col min="3080" max="3081" width="9.140625" style="2"/>
    <col min="3082" max="3082" width="10.140625" style="2" customWidth="1"/>
    <col min="3083" max="3324" width="9.140625" style="2"/>
    <col min="3325" max="3325" width="13.28515625" style="2" customWidth="1"/>
    <col min="3326" max="3326" width="10.5703125" style="2" customWidth="1"/>
    <col min="3327" max="3327" width="12.140625" style="2" customWidth="1"/>
    <col min="3328" max="3328" width="8.140625" style="2" bestFit="1" customWidth="1"/>
    <col min="3329" max="3329" width="11.5703125" style="2" bestFit="1" customWidth="1"/>
    <col min="3330" max="3330" width="11.140625" style="2" customWidth="1"/>
    <col min="3331" max="3331" width="12.5703125" style="2" customWidth="1"/>
    <col min="3332" max="3332" width="13.85546875" style="2" customWidth="1"/>
    <col min="3333" max="3333" width="13.42578125" style="2" customWidth="1"/>
    <col min="3334" max="3334" width="11" style="2" customWidth="1"/>
    <col min="3335" max="3335" width="17.7109375" style="2" bestFit="1" customWidth="1"/>
    <col min="3336" max="3337" width="9.140625" style="2"/>
    <col min="3338" max="3338" width="10.140625" style="2" customWidth="1"/>
    <col min="3339" max="3580" width="9.140625" style="2"/>
    <col min="3581" max="3581" width="13.28515625" style="2" customWidth="1"/>
    <col min="3582" max="3582" width="10.5703125" style="2" customWidth="1"/>
    <col min="3583" max="3583" width="12.140625" style="2" customWidth="1"/>
    <col min="3584" max="3584" width="8.140625" style="2" bestFit="1" customWidth="1"/>
    <col min="3585" max="3585" width="11.5703125" style="2" bestFit="1" customWidth="1"/>
    <col min="3586" max="3586" width="11.140625" style="2" customWidth="1"/>
    <col min="3587" max="3587" width="12.5703125" style="2" customWidth="1"/>
    <col min="3588" max="3588" width="13.85546875" style="2" customWidth="1"/>
    <col min="3589" max="3589" width="13.42578125" style="2" customWidth="1"/>
    <col min="3590" max="3590" width="11" style="2" customWidth="1"/>
    <col min="3591" max="3591" width="17.7109375" style="2" bestFit="1" customWidth="1"/>
    <col min="3592" max="3593" width="9.140625" style="2"/>
    <col min="3594" max="3594" width="10.140625" style="2" customWidth="1"/>
    <col min="3595" max="3836" width="9.140625" style="2"/>
    <col min="3837" max="3837" width="13.28515625" style="2" customWidth="1"/>
    <col min="3838" max="3838" width="10.5703125" style="2" customWidth="1"/>
    <col min="3839" max="3839" width="12.140625" style="2" customWidth="1"/>
    <col min="3840" max="3840" width="8.140625" style="2" bestFit="1" customWidth="1"/>
    <col min="3841" max="3841" width="11.5703125" style="2" bestFit="1" customWidth="1"/>
    <col min="3842" max="3842" width="11.140625" style="2" customWidth="1"/>
    <col min="3843" max="3843" width="12.5703125" style="2" customWidth="1"/>
    <col min="3844" max="3844" width="13.85546875" style="2" customWidth="1"/>
    <col min="3845" max="3845" width="13.42578125" style="2" customWidth="1"/>
    <col min="3846" max="3846" width="11" style="2" customWidth="1"/>
    <col min="3847" max="3847" width="17.7109375" style="2" bestFit="1" customWidth="1"/>
    <col min="3848" max="3849" width="9.140625" style="2"/>
    <col min="3850" max="3850" width="10.140625" style="2" customWidth="1"/>
    <col min="3851" max="4092" width="9.140625" style="2"/>
    <col min="4093" max="4093" width="13.28515625" style="2" customWidth="1"/>
    <col min="4094" max="4094" width="10.5703125" style="2" customWidth="1"/>
    <col min="4095" max="4095" width="12.140625" style="2" customWidth="1"/>
    <col min="4096" max="4096" width="8.140625" style="2" bestFit="1" customWidth="1"/>
    <col min="4097" max="4097" width="11.5703125" style="2" bestFit="1" customWidth="1"/>
    <col min="4098" max="4098" width="11.140625" style="2" customWidth="1"/>
    <col min="4099" max="4099" width="12.5703125" style="2" customWidth="1"/>
    <col min="4100" max="4100" width="13.85546875" style="2" customWidth="1"/>
    <col min="4101" max="4101" width="13.42578125" style="2" customWidth="1"/>
    <col min="4102" max="4102" width="11" style="2" customWidth="1"/>
    <col min="4103" max="4103" width="17.7109375" style="2" bestFit="1" customWidth="1"/>
    <col min="4104" max="4105" width="9.140625" style="2"/>
    <col min="4106" max="4106" width="10.140625" style="2" customWidth="1"/>
    <col min="4107" max="4348" width="9.140625" style="2"/>
    <col min="4349" max="4349" width="13.28515625" style="2" customWidth="1"/>
    <col min="4350" max="4350" width="10.5703125" style="2" customWidth="1"/>
    <col min="4351" max="4351" width="12.140625" style="2" customWidth="1"/>
    <col min="4352" max="4352" width="8.140625" style="2" bestFit="1" customWidth="1"/>
    <col min="4353" max="4353" width="11.5703125" style="2" bestFit="1" customWidth="1"/>
    <col min="4354" max="4354" width="11.140625" style="2" customWidth="1"/>
    <col min="4355" max="4355" width="12.5703125" style="2" customWidth="1"/>
    <col min="4356" max="4356" width="13.85546875" style="2" customWidth="1"/>
    <col min="4357" max="4357" width="13.42578125" style="2" customWidth="1"/>
    <col min="4358" max="4358" width="11" style="2" customWidth="1"/>
    <col min="4359" max="4359" width="17.7109375" style="2" bestFit="1" customWidth="1"/>
    <col min="4360" max="4361" width="9.140625" style="2"/>
    <col min="4362" max="4362" width="10.140625" style="2" customWidth="1"/>
    <col min="4363" max="4604" width="9.140625" style="2"/>
    <col min="4605" max="4605" width="13.28515625" style="2" customWidth="1"/>
    <col min="4606" max="4606" width="10.5703125" style="2" customWidth="1"/>
    <col min="4607" max="4607" width="12.140625" style="2" customWidth="1"/>
    <col min="4608" max="4608" width="8.140625" style="2" bestFit="1" customWidth="1"/>
    <col min="4609" max="4609" width="11.5703125" style="2" bestFit="1" customWidth="1"/>
    <col min="4610" max="4610" width="11.140625" style="2" customWidth="1"/>
    <col min="4611" max="4611" width="12.5703125" style="2" customWidth="1"/>
    <col min="4612" max="4612" width="13.85546875" style="2" customWidth="1"/>
    <col min="4613" max="4613" width="13.42578125" style="2" customWidth="1"/>
    <col min="4614" max="4614" width="11" style="2" customWidth="1"/>
    <col min="4615" max="4615" width="17.7109375" style="2" bestFit="1" customWidth="1"/>
    <col min="4616" max="4617" width="9.140625" style="2"/>
    <col min="4618" max="4618" width="10.140625" style="2" customWidth="1"/>
    <col min="4619" max="4860" width="9.140625" style="2"/>
    <col min="4861" max="4861" width="13.28515625" style="2" customWidth="1"/>
    <col min="4862" max="4862" width="10.5703125" style="2" customWidth="1"/>
    <col min="4863" max="4863" width="12.140625" style="2" customWidth="1"/>
    <col min="4864" max="4864" width="8.140625" style="2" bestFit="1" customWidth="1"/>
    <col min="4865" max="4865" width="11.5703125" style="2" bestFit="1" customWidth="1"/>
    <col min="4866" max="4866" width="11.140625" style="2" customWidth="1"/>
    <col min="4867" max="4867" width="12.5703125" style="2" customWidth="1"/>
    <col min="4868" max="4868" width="13.85546875" style="2" customWidth="1"/>
    <col min="4869" max="4869" width="13.42578125" style="2" customWidth="1"/>
    <col min="4870" max="4870" width="11" style="2" customWidth="1"/>
    <col min="4871" max="4871" width="17.7109375" style="2" bestFit="1" customWidth="1"/>
    <col min="4872" max="4873" width="9.140625" style="2"/>
    <col min="4874" max="4874" width="10.140625" style="2" customWidth="1"/>
    <col min="4875" max="5116" width="9.140625" style="2"/>
    <col min="5117" max="5117" width="13.28515625" style="2" customWidth="1"/>
    <col min="5118" max="5118" width="10.5703125" style="2" customWidth="1"/>
    <col min="5119" max="5119" width="12.140625" style="2" customWidth="1"/>
    <col min="5120" max="5120" width="8.140625" style="2" bestFit="1" customWidth="1"/>
    <col min="5121" max="5121" width="11.5703125" style="2" bestFit="1" customWidth="1"/>
    <col min="5122" max="5122" width="11.140625" style="2" customWidth="1"/>
    <col min="5123" max="5123" width="12.5703125" style="2" customWidth="1"/>
    <col min="5124" max="5124" width="13.85546875" style="2" customWidth="1"/>
    <col min="5125" max="5125" width="13.42578125" style="2" customWidth="1"/>
    <col min="5126" max="5126" width="11" style="2" customWidth="1"/>
    <col min="5127" max="5127" width="17.7109375" style="2" bestFit="1" customWidth="1"/>
    <col min="5128" max="5129" width="9.140625" style="2"/>
    <col min="5130" max="5130" width="10.140625" style="2" customWidth="1"/>
    <col min="5131" max="5372" width="9.140625" style="2"/>
    <col min="5373" max="5373" width="13.28515625" style="2" customWidth="1"/>
    <col min="5374" max="5374" width="10.5703125" style="2" customWidth="1"/>
    <col min="5375" max="5375" width="12.140625" style="2" customWidth="1"/>
    <col min="5376" max="5376" width="8.140625" style="2" bestFit="1" customWidth="1"/>
    <col min="5377" max="5377" width="11.5703125" style="2" bestFit="1" customWidth="1"/>
    <col min="5378" max="5378" width="11.140625" style="2" customWidth="1"/>
    <col min="5379" max="5379" width="12.5703125" style="2" customWidth="1"/>
    <col min="5380" max="5380" width="13.85546875" style="2" customWidth="1"/>
    <col min="5381" max="5381" width="13.42578125" style="2" customWidth="1"/>
    <col min="5382" max="5382" width="11" style="2" customWidth="1"/>
    <col min="5383" max="5383" width="17.7109375" style="2" bestFit="1" customWidth="1"/>
    <col min="5384" max="5385" width="9.140625" style="2"/>
    <col min="5386" max="5386" width="10.140625" style="2" customWidth="1"/>
    <col min="5387" max="5628" width="9.140625" style="2"/>
    <col min="5629" max="5629" width="13.28515625" style="2" customWidth="1"/>
    <col min="5630" max="5630" width="10.5703125" style="2" customWidth="1"/>
    <col min="5631" max="5631" width="12.140625" style="2" customWidth="1"/>
    <col min="5632" max="5632" width="8.140625" style="2" bestFit="1" customWidth="1"/>
    <col min="5633" max="5633" width="11.5703125" style="2" bestFit="1" customWidth="1"/>
    <col min="5634" max="5634" width="11.140625" style="2" customWidth="1"/>
    <col min="5635" max="5635" width="12.5703125" style="2" customWidth="1"/>
    <col min="5636" max="5636" width="13.85546875" style="2" customWidth="1"/>
    <col min="5637" max="5637" width="13.42578125" style="2" customWidth="1"/>
    <col min="5638" max="5638" width="11" style="2" customWidth="1"/>
    <col min="5639" max="5639" width="17.7109375" style="2" bestFit="1" customWidth="1"/>
    <col min="5640" max="5641" width="9.140625" style="2"/>
    <col min="5642" max="5642" width="10.140625" style="2" customWidth="1"/>
    <col min="5643" max="5884" width="9.140625" style="2"/>
    <col min="5885" max="5885" width="13.28515625" style="2" customWidth="1"/>
    <col min="5886" max="5886" width="10.5703125" style="2" customWidth="1"/>
    <col min="5887" max="5887" width="12.140625" style="2" customWidth="1"/>
    <col min="5888" max="5888" width="8.140625" style="2" bestFit="1" customWidth="1"/>
    <col min="5889" max="5889" width="11.5703125" style="2" bestFit="1" customWidth="1"/>
    <col min="5890" max="5890" width="11.140625" style="2" customWidth="1"/>
    <col min="5891" max="5891" width="12.5703125" style="2" customWidth="1"/>
    <col min="5892" max="5892" width="13.85546875" style="2" customWidth="1"/>
    <col min="5893" max="5893" width="13.42578125" style="2" customWidth="1"/>
    <col min="5894" max="5894" width="11" style="2" customWidth="1"/>
    <col min="5895" max="5895" width="17.7109375" style="2" bestFit="1" customWidth="1"/>
    <col min="5896" max="5897" width="9.140625" style="2"/>
    <col min="5898" max="5898" width="10.140625" style="2" customWidth="1"/>
    <col min="5899" max="6140" width="9.140625" style="2"/>
    <col min="6141" max="6141" width="13.28515625" style="2" customWidth="1"/>
    <col min="6142" max="6142" width="10.5703125" style="2" customWidth="1"/>
    <col min="6143" max="6143" width="12.140625" style="2" customWidth="1"/>
    <col min="6144" max="6144" width="8.140625" style="2" bestFit="1" customWidth="1"/>
    <col min="6145" max="6145" width="11.5703125" style="2" bestFit="1" customWidth="1"/>
    <col min="6146" max="6146" width="11.140625" style="2" customWidth="1"/>
    <col min="6147" max="6147" width="12.5703125" style="2" customWidth="1"/>
    <col min="6148" max="6148" width="13.85546875" style="2" customWidth="1"/>
    <col min="6149" max="6149" width="13.42578125" style="2" customWidth="1"/>
    <col min="6150" max="6150" width="11" style="2" customWidth="1"/>
    <col min="6151" max="6151" width="17.7109375" style="2" bestFit="1" customWidth="1"/>
    <col min="6152" max="6153" width="9.140625" style="2"/>
    <col min="6154" max="6154" width="10.140625" style="2" customWidth="1"/>
    <col min="6155" max="6396" width="9.140625" style="2"/>
    <col min="6397" max="6397" width="13.28515625" style="2" customWidth="1"/>
    <col min="6398" max="6398" width="10.5703125" style="2" customWidth="1"/>
    <col min="6399" max="6399" width="12.140625" style="2" customWidth="1"/>
    <col min="6400" max="6400" width="8.140625" style="2" bestFit="1" customWidth="1"/>
    <col min="6401" max="6401" width="11.5703125" style="2" bestFit="1" customWidth="1"/>
    <col min="6402" max="6402" width="11.140625" style="2" customWidth="1"/>
    <col min="6403" max="6403" width="12.5703125" style="2" customWidth="1"/>
    <col min="6404" max="6404" width="13.85546875" style="2" customWidth="1"/>
    <col min="6405" max="6405" width="13.42578125" style="2" customWidth="1"/>
    <col min="6406" max="6406" width="11" style="2" customWidth="1"/>
    <col min="6407" max="6407" width="17.7109375" style="2" bestFit="1" customWidth="1"/>
    <col min="6408" max="6409" width="9.140625" style="2"/>
    <col min="6410" max="6410" width="10.140625" style="2" customWidth="1"/>
    <col min="6411" max="6652" width="9.140625" style="2"/>
    <col min="6653" max="6653" width="13.28515625" style="2" customWidth="1"/>
    <col min="6654" max="6654" width="10.5703125" style="2" customWidth="1"/>
    <col min="6655" max="6655" width="12.140625" style="2" customWidth="1"/>
    <col min="6656" max="6656" width="8.140625" style="2" bestFit="1" customWidth="1"/>
    <col min="6657" max="6657" width="11.5703125" style="2" bestFit="1" customWidth="1"/>
    <col min="6658" max="6658" width="11.140625" style="2" customWidth="1"/>
    <col min="6659" max="6659" width="12.5703125" style="2" customWidth="1"/>
    <col min="6660" max="6660" width="13.85546875" style="2" customWidth="1"/>
    <col min="6661" max="6661" width="13.42578125" style="2" customWidth="1"/>
    <col min="6662" max="6662" width="11" style="2" customWidth="1"/>
    <col min="6663" max="6663" width="17.7109375" style="2" bestFit="1" customWidth="1"/>
    <col min="6664" max="6665" width="9.140625" style="2"/>
    <col min="6666" max="6666" width="10.140625" style="2" customWidth="1"/>
    <col min="6667" max="6908" width="9.140625" style="2"/>
    <col min="6909" max="6909" width="13.28515625" style="2" customWidth="1"/>
    <col min="6910" max="6910" width="10.5703125" style="2" customWidth="1"/>
    <col min="6911" max="6911" width="12.140625" style="2" customWidth="1"/>
    <col min="6912" max="6912" width="8.140625" style="2" bestFit="1" customWidth="1"/>
    <col min="6913" max="6913" width="11.5703125" style="2" bestFit="1" customWidth="1"/>
    <col min="6914" max="6914" width="11.140625" style="2" customWidth="1"/>
    <col min="6915" max="6915" width="12.5703125" style="2" customWidth="1"/>
    <col min="6916" max="6916" width="13.85546875" style="2" customWidth="1"/>
    <col min="6917" max="6917" width="13.42578125" style="2" customWidth="1"/>
    <col min="6918" max="6918" width="11" style="2" customWidth="1"/>
    <col min="6919" max="6919" width="17.7109375" style="2" bestFit="1" customWidth="1"/>
    <col min="6920" max="6921" width="9.140625" style="2"/>
    <col min="6922" max="6922" width="10.140625" style="2" customWidth="1"/>
    <col min="6923" max="7164" width="9.140625" style="2"/>
    <col min="7165" max="7165" width="13.28515625" style="2" customWidth="1"/>
    <col min="7166" max="7166" width="10.5703125" style="2" customWidth="1"/>
    <col min="7167" max="7167" width="12.140625" style="2" customWidth="1"/>
    <col min="7168" max="7168" width="8.140625" style="2" bestFit="1" customWidth="1"/>
    <col min="7169" max="7169" width="11.5703125" style="2" bestFit="1" customWidth="1"/>
    <col min="7170" max="7170" width="11.140625" style="2" customWidth="1"/>
    <col min="7171" max="7171" width="12.5703125" style="2" customWidth="1"/>
    <col min="7172" max="7172" width="13.85546875" style="2" customWidth="1"/>
    <col min="7173" max="7173" width="13.42578125" style="2" customWidth="1"/>
    <col min="7174" max="7174" width="11" style="2" customWidth="1"/>
    <col min="7175" max="7175" width="17.7109375" style="2" bestFit="1" customWidth="1"/>
    <col min="7176" max="7177" width="9.140625" style="2"/>
    <col min="7178" max="7178" width="10.140625" style="2" customWidth="1"/>
    <col min="7179" max="7420" width="9.140625" style="2"/>
    <col min="7421" max="7421" width="13.28515625" style="2" customWidth="1"/>
    <col min="7422" max="7422" width="10.5703125" style="2" customWidth="1"/>
    <col min="7423" max="7423" width="12.140625" style="2" customWidth="1"/>
    <col min="7424" max="7424" width="8.140625" style="2" bestFit="1" customWidth="1"/>
    <col min="7425" max="7425" width="11.5703125" style="2" bestFit="1" customWidth="1"/>
    <col min="7426" max="7426" width="11.140625" style="2" customWidth="1"/>
    <col min="7427" max="7427" width="12.5703125" style="2" customWidth="1"/>
    <col min="7428" max="7428" width="13.85546875" style="2" customWidth="1"/>
    <col min="7429" max="7429" width="13.42578125" style="2" customWidth="1"/>
    <col min="7430" max="7430" width="11" style="2" customWidth="1"/>
    <col min="7431" max="7431" width="17.7109375" style="2" bestFit="1" customWidth="1"/>
    <col min="7432" max="7433" width="9.140625" style="2"/>
    <col min="7434" max="7434" width="10.140625" style="2" customWidth="1"/>
    <col min="7435" max="7676" width="9.140625" style="2"/>
    <col min="7677" max="7677" width="13.28515625" style="2" customWidth="1"/>
    <col min="7678" max="7678" width="10.5703125" style="2" customWidth="1"/>
    <col min="7679" max="7679" width="12.140625" style="2" customWidth="1"/>
    <col min="7680" max="7680" width="8.140625" style="2" bestFit="1" customWidth="1"/>
    <col min="7681" max="7681" width="11.5703125" style="2" bestFit="1" customWidth="1"/>
    <col min="7682" max="7682" width="11.140625" style="2" customWidth="1"/>
    <col min="7683" max="7683" width="12.5703125" style="2" customWidth="1"/>
    <col min="7684" max="7684" width="13.85546875" style="2" customWidth="1"/>
    <col min="7685" max="7685" width="13.42578125" style="2" customWidth="1"/>
    <col min="7686" max="7686" width="11" style="2" customWidth="1"/>
    <col min="7687" max="7687" width="17.7109375" style="2" bestFit="1" customWidth="1"/>
    <col min="7688" max="7689" width="9.140625" style="2"/>
    <col min="7690" max="7690" width="10.140625" style="2" customWidth="1"/>
    <col min="7691" max="7932" width="9.140625" style="2"/>
    <col min="7933" max="7933" width="13.28515625" style="2" customWidth="1"/>
    <col min="7934" max="7934" width="10.5703125" style="2" customWidth="1"/>
    <col min="7935" max="7935" width="12.140625" style="2" customWidth="1"/>
    <col min="7936" max="7936" width="8.140625" style="2" bestFit="1" customWidth="1"/>
    <col min="7937" max="7937" width="11.5703125" style="2" bestFit="1" customWidth="1"/>
    <col min="7938" max="7938" width="11.140625" style="2" customWidth="1"/>
    <col min="7939" max="7939" width="12.5703125" style="2" customWidth="1"/>
    <col min="7940" max="7940" width="13.85546875" style="2" customWidth="1"/>
    <col min="7941" max="7941" width="13.42578125" style="2" customWidth="1"/>
    <col min="7942" max="7942" width="11" style="2" customWidth="1"/>
    <col min="7943" max="7943" width="17.7109375" style="2" bestFit="1" customWidth="1"/>
    <col min="7944" max="7945" width="9.140625" style="2"/>
    <col min="7946" max="7946" width="10.140625" style="2" customWidth="1"/>
    <col min="7947" max="8188" width="9.140625" style="2"/>
    <col min="8189" max="8189" width="13.28515625" style="2" customWidth="1"/>
    <col min="8190" max="8190" width="10.5703125" style="2" customWidth="1"/>
    <col min="8191" max="8191" width="12.140625" style="2" customWidth="1"/>
    <col min="8192" max="8192" width="8.140625" style="2" bestFit="1" customWidth="1"/>
    <col min="8193" max="8193" width="11.5703125" style="2" bestFit="1" customWidth="1"/>
    <col min="8194" max="8194" width="11.140625" style="2" customWidth="1"/>
    <col min="8195" max="8195" width="12.5703125" style="2" customWidth="1"/>
    <col min="8196" max="8196" width="13.85546875" style="2" customWidth="1"/>
    <col min="8197" max="8197" width="13.42578125" style="2" customWidth="1"/>
    <col min="8198" max="8198" width="11" style="2" customWidth="1"/>
    <col min="8199" max="8199" width="17.7109375" style="2" bestFit="1" customWidth="1"/>
    <col min="8200" max="8201" width="9.140625" style="2"/>
    <col min="8202" max="8202" width="10.140625" style="2" customWidth="1"/>
    <col min="8203" max="8444" width="9.140625" style="2"/>
    <col min="8445" max="8445" width="13.28515625" style="2" customWidth="1"/>
    <col min="8446" max="8446" width="10.5703125" style="2" customWidth="1"/>
    <col min="8447" max="8447" width="12.140625" style="2" customWidth="1"/>
    <col min="8448" max="8448" width="8.140625" style="2" bestFit="1" customWidth="1"/>
    <col min="8449" max="8449" width="11.5703125" style="2" bestFit="1" customWidth="1"/>
    <col min="8450" max="8450" width="11.140625" style="2" customWidth="1"/>
    <col min="8451" max="8451" width="12.5703125" style="2" customWidth="1"/>
    <col min="8452" max="8452" width="13.85546875" style="2" customWidth="1"/>
    <col min="8453" max="8453" width="13.42578125" style="2" customWidth="1"/>
    <col min="8454" max="8454" width="11" style="2" customWidth="1"/>
    <col min="8455" max="8455" width="17.7109375" style="2" bestFit="1" customWidth="1"/>
    <col min="8456" max="8457" width="9.140625" style="2"/>
    <col min="8458" max="8458" width="10.140625" style="2" customWidth="1"/>
    <col min="8459" max="8700" width="9.140625" style="2"/>
    <col min="8701" max="8701" width="13.28515625" style="2" customWidth="1"/>
    <col min="8702" max="8702" width="10.5703125" style="2" customWidth="1"/>
    <col min="8703" max="8703" width="12.140625" style="2" customWidth="1"/>
    <col min="8704" max="8704" width="8.140625" style="2" bestFit="1" customWidth="1"/>
    <col min="8705" max="8705" width="11.5703125" style="2" bestFit="1" customWidth="1"/>
    <col min="8706" max="8706" width="11.140625" style="2" customWidth="1"/>
    <col min="8707" max="8707" width="12.5703125" style="2" customWidth="1"/>
    <col min="8708" max="8708" width="13.85546875" style="2" customWidth="1"/>
    <col min="8709" max="8709" width="13.42578125" style="2" customWidth="1"/>
    <col min="8710" max="8710" width="11" style="2" customWidth="1"/>
    <col min="8711" max="8711" width="17.7109375" style="2" bestFit="1" customWidth="1"/>
    <col min="8712" max="8713" width="9.140625" style="2"/>
    <col min="8714" max="8714" width="10.140625" style="2" customWidth="1"/>
    <col min="8715" max="8956" width="9.140625" style="2"/>
    <col min="8957" max="8957" width="13.28515625" style="2" customWidth="1"/>
    <col min="8958" max="8958" width="10.5703125" style="2" customWidth="1"/>
    <col min="8959" max="8959" width="12.140625" style="2" customWidth="1"/>
    <col min="8960" max="8960" width="8.140625" style="2" bestFit="1" customWidth="1"/>
    <col min="8961" max="8961" width="11.5703125" style="2" bestFit="1" customWidth="1"/>
    <col min="8962" max="8962" width="11.140625" style="2" customWidth="1"/>
    <col min="8963" max="8963" width="12.5703125" style="2" customWidth="1"/>
    <col min="8964" max="8964" width="13.85546875" style="2" customWidth="1"/>
    <col min="8965" max="8965" width="13.42578125" style="2" customWidth="1"/>
    <col min="8966" max="8966" width="11" style="2" customWidth="1"/>
    <col min="8967" max="8967" width="17.7109375" style="2" bestFit="1" customWidth="1"/>
    <col min="8968" max="8969" width="9.140625" style="2"/>
    <col min="8970" max="8970" width="10.140625" style="2" customWidth="1"/>
    <col min="8971" max="9212" width="9.140625" style="2"/>
    <col min="9213" max="9213" width="13.28515625" style="2" customWidth="1"/>
    <col min="9214" max="9214" width="10.5703125" style="2" customWidth="1"/>
    <col min="9215" max="9215" width="12.140625" style="2" customWidth="1"/>
    <col min="9216" max="9216" width="8.140625" style="2" bestFit="1" customWidth="1"/>
    <col min="9217" max="9217" width="11.5703125" style="2" bestFit="1" customWidth="1"/>
    <col min="9218" max="9218" width="11.140625" style="2" customWidth="1"/>
    <col min="9219" max="9219" width="12.5703125" style="2" customWidth="1"/>
    <col min="9220" max="9220" width="13.85546875" style="2" customWidth="1"/>
    <col min="9221" max="9221" width="13.42578125" style="2" customWidth="1"/>
    <col min="9222" max="9222" width="11" style="2" customWidth="1"/>
    <col min="9223" max="9223" width="17.7109375" style="2" bestFit="1" customWidth="1"/>
    <col min="9224" max="9225" width="9.140625" style="2"/>
    <col min="9226" max="9226" width="10.140625" style="2" customWidth="1"/>
    <col min="9227" max="9468" width="9.140625" style="2"/>
    <col min="9469" max="9469" width="13.28515625" style="2" customWidth="1"/>
    <col min="9470" max="9470" width="10.5703125" style="2" customWidth="1"/>
    <col min="9471" max="9471" width="12.140625" style="2" customWidth="1"/>
    <col min="9472" max="9472" width="8.140625" style="2" bestFit="1" customWidth="1"/>
    <col min="9473" max="9473" width="11.5703125" style="2" bestFit="1" customWidth="1"/>
    <col min="9474" max="9474" width="11.140625" style="2" customWidth="1"/>
    <col min="9475" max="9475" width="12.5703125" style="2" customWidth="1"/>
    <col min="9476" max="9476" width="13.85546875" style="2" customWidth="1"/>
    <col min="9477" max="9477" width="13.42578125" style="2" customWidth="1"/>
    <col min="9478" max="9478" width="11" style="2" customWidth="1"/>
    <col min="9479" max="9479" width="17.7109375" style="2" bestFit="1" customWidth="1"/>
    <col min="9480" max="9481" width="9.140625" style="2"/>
    <col min="9482" max="9482" width="10.140625" style="2" customWidth="1"/>
    <col min="9483" max="9724" width="9.140625" style="2"/>
    <col min="9725" max="9725" width="13.28515625" style="2" customWidth="1"/>
    <col min="9726" max="9726" width="10.5703125" style="2" customWidth="1"/>
    <col min="9727" max="9727" width="12.140625" style="2" customWidth="1"/>
    <col min="9728" max="9728" width="8.140625" style="2" bestFit="1" customWidth="1"/>
    <col min="9729" max="9729" width="11.5703125" style="2" bestFit="1" customWidth="1"/>
    <col min="9730" max="9730" width="11.140625" style="2" customWidth="1"/>
    <col min="9731" max="9731" width="12.5703125" style="2" customWidth="1"/>
    <col min="9732" max="9732" width="13.85546875" style="2" customWidth="1"/>
    <col min="9733" max="9733" width="13.42578125" style="2" customWidth="1"/>
    <col min="9734" max="9734" width="11" style="2" customWidth="1"/>
    <col min="9735" max="9735" width="17.7109375" style="2" bestFit="1" customWidth="1"/>
    <col min="9736" max="9737" width="9.140625" style="2"/>
    <col min="9738" max="9738" width="10.140625" style="2" customWidth="1"/>
    <col min="9739" max="9980" width="9.140625" style="2"/>
    <col min="9981" max="9981" width="13.28515625" style="2" customWidth="1"/>
    <col min="9982" max="9982" width="10.5703125" style="2" customWidth="1"/>
    <col min="9983" max="9983" width="12.140625" style="2" customWidth="1"/>
    <col min="9984" max="9984" width="8.140625" style="2" bestFit="1" customWidth="1"/>
    <col min="9985" max="9985" width="11.5703125" style="2" bestFit="1" customWidth="1"/>
    <col min="9986" max="9986" width="11.140625" style="2" customWidth="1"/>
    <col min="9987" max="9987" width="12.5703125" style="2" customWidth="1"/>
    <col min="9988" max="9988" width="13.85546875" style="2" customWidth="1"/>
    <col min="9989" max="9989" width="13.42578125" style="2" customWidth="1"/>
    <col min="9990" max="9990" width="11" style="2" customWidth="1"/>
    <col min="9991" max="9991" width="17.7109375" style="2" bestFit="1" customWidth="1"/>
    <col min="9992" max="9993" width="9.140625" style="2"/>
    <col min="9994" max="9994" width="10.140625" style="2" customWidth="1"/>
    <col min="9995" max="10236" width="9.140625" style="2"/>
    <col min="10237" max="10237" width="13.28515625" style="2" customWidth="1"/>
    <col min="10238" max="10238" width="10.5703125" style="2" customWidth="1"/>
    <col min="10239" max="10239" width="12.140625" style="2" customWidth="1"/>
    <col min="10240" max="10240" width="8.140625" style="2" bestFit="1" customWidth="1"/>
    <col min="10241" max="10241" width="11.5703125" style="2" bestFit="1" customWidth="1"/>
    <col min="10242" max="10242" width="11.140625" style="2" customWidth="1"/>
    <col min="10243" max="10243" width="12.5703125" style="2" customWidth="1"/>
    <col min="10244" max="10244" width="13.85546875" style="2" customWidth="1"/>
    <col min="10245" max="10245" width="13.42578125" style="2" customWidth="1"/>
    <col min="10246" max="10246" width="11" style="2" customWidth="1"/>
    <col min="10247" max="10247" width="17.7109375" style="2" bestFit="1" customWidth="1"/>
    <col min="10248" max="10249" width="9.140625" style="2"/>
    <col min="10250" max="10250" width="10.140625" style="2" customWidth="1"/>
    <col min="10251" max="10492" width="9.140625" style="2"/>
    <col min="10493" max="10493" width="13.28515625" style="2" customWidth="1"/>
    <col min="10494" max="10494" width="10.5703125" style="2" customWidth="1"/>
    <col min="10495" max="10495" width="12.140625" style="2" customWidth="1"/>
    <col min="10496" max="10496" width="8.140625" style="2" bestFit="1" customWidth="1"/>
    <col min="10497" max="10497" width="11.5703125" style="2" bestFit="1" customWidth="1"/>
    <col min="10498" max="10498" width="11.140625" style="2" customWidth="1"/>
    <col min="10499" max="10499" width="12.5703125" style="2" customWidth="1"/>
    <col min="10500" max="10500" width="13.85546875" style="2" customWidth="1"/>
    <col min="10501" max="10501" width="13.42578125" style="2" customWidth="1"/>
    <col min="10502" max="10502" width="11" style="2" customWidth="1"/>
    <col min="10503" max="10503" width="17.7109375" style="2" bestFit="1" customWidth="1"/>
    <col min="10504" max="10505" width="9.140625" style="2"/>
    <col min="10506" max="10506" width="10.140625" style="2" customWidth="1"/>
    <col min="10507" max="10748" width="9.140625" style="2"/>
    <col min="10749" max="10749" width="13.28515625" style="2" customWidth="1"/>
    <col min="10750" max="10750" width="10.5703125" style="2" customWidth="1"/>
    <col min="10751" max="10751" width="12.140625" style="2" customWidth="1"/>
    <col min="10752" max="10752" width="8.140625" style="2" bestFit="1" customWidth="1"/>
    <col min="10753" max="10753" width="11.5703125" style="2" bestFit="1" customWidth="1"/>
    <col min="10754" max="10754" width="11.140625" style="2" customWidth="1"/>
    <col min="10755" max="10755" width="12.5703125" style="2" customWidth="1"/>
    <col min="10756" max="10756" width="13.85546875" style="2" customWidth="1"/>
    <col min="10757" max="10757" width="13.42578125" style="2" customWidth="1"/>
    <col min="10758" max="10758" width="11" style="2" customWidth="1"/>
    <col min="10759" max="10759" width="17.7109375" style="2" bestFit="1" customWidth="1"/>
    <col min="10760" max="10761" width="9.140625" style="2"/>
    <col min="10762" max="10762" width="10.140625" style="2" customWidth="1"/>
    <col min="10763" max="11004" width="9.140625" style="2"/>
    <col min="11005" max="11005" width="13.28515625" style="2" customWidth="1"/>
    <col min="11006" max="11006" width="10.5703125" style="2" customWidth="1"/>
    <col min="11007" max="11007" width="12.140625" style="2" customWidth="1"/>
    <col min="11008" max="11008" width="8.140625" style="2" bestFit="1" customWidth="1"/>
    <col min="11009" max="11009" width="11.5703125" style="2" bestFit="1" customWidth="1"/>
    <col min="11010" max="11010" width="11.140625" style="2" customWidth="1"/>
    <col min="11011" max="11011" width="12.5703125" style="2" customWidth="1"/>
    <col min="11012" max="11012" width="13.85546875" style="2" customWidth="1"/>
    <col min="11013" max="11013" width="13.42578125" style="2" customWidth="1"/>
    <col min="11014" max="11014" width="11" style="2" customWidth="1"/>
    <col min="11015" max="11015" width="17.7109375" style="2" bestFit="1" customWidth="1"/>
    <col min="11016" max="11017" width="9.140625" style="2"/>
    <col min="11018" max="11018" width="10.140625" style="2" customWidth="1"/>
    <col min="11019" max="11260" width="9.140625" style="2"/>
    <col min="11261" max="11261" width="13.28515625" style="2" customWidth="1"/>
    <col min="11262" max="11262" width="10.5703125" style="2" customWidth="1"/>
    <col min="11263" max="11263" width="12.140625" style="2" customWidth="1"/>
    <col min="11264" max="11264" width="8.140625" style="2" bestFit="1" customWidth="1"/>
    <col min="11265" max="11265" width="11.5703125" style="2" bestFit="1" customWidth="1"/>
    <col min="11266" max="11266" width="11.140625" style="2" customWidth="1"/>
    <col min="11267" max="11267" width="12.5703125" style="2" customWidth="1"/>
    <col min="11268" max="11268" width="13.85546875" style="2" customWidth="1"/>
    <col min="11269" max="11269" width="13.42578125" style="2" customWidth="1"/>
    <col min="11270" max="11270" width="11" style="2" customWidth="1"/>
    <col min="11271" max="11271" width="17.7109375" style="2" bestFit="1" customWidth="1"/>
    <col min="11272" max="11273" width="9.140625" style="2"/>
    <col min="11274" max="11274" width="10.140625" style="2" customWidth="1"/>
    <col min="11275" max="11516" width="9.140625" style="2"/>
    <col min="11517" max="11517" width="13.28515625" style="2" customWidth="1"/>
    <col min="11518" max="11518" width="10.5703125" style="2" customWidth="1"/>
    <col min="11519" max="11519" width="12.140625" style="2" customWidth="1"/>
    <col min="11520" max="11520" width="8.140625" style="2" bestFit="1" customWidth="1"/>
    <col min="11521" max="11521" width="11.5703125" style="2" bestFit="1" customWidth="1"/>
    <col min="11522" max="11522" width="11.140625" style="2" customWidth="1"/>
    <col min="11523" max="11523" width="12.5703125" style="2" customWidth="1"/>
    <col min="11524" max="11524" width="13.85546875" style="2" customWidth="1"/>
    <col min="11525" max="11525" width="13.42578125" style="2" customWidth="1"/>
    <col min="11526" max="11526" width="11" style="2" customWidth="1"/>
    <col min="11527" max="11527" width="17.7109375" style="2" bestFit="1" customWidth="1"/>
    <col min="11528" max="11529" width="9.140625" style="2"/>
    <col min="11530" max="11530" width="10.140625" style="2" customWidth="1"/>
    <col min="11531" max="11772" width="9.140625" style="2"/>
    <col min="11773" max="11773" width="13.28515625" style="2" customWidth="1"/>
    <col min="11774" max="11774" width="10.5703125" style="2" customWidth="1"/>
    <col min="11775" max="11775" width="12.140625" style="2" customWidth="1"/>
    <col min="11776" max="11776" width="8.140625" style="2" bestFit="1" customWidth="1"/>
    <col min="11777" max="11777" width="11.5703125" style="2" bestFit="1" customWidth="1"/>
    <col min="11778" max="11778" width="11.140625" style="2" customWidth="1"/>
    <col min="11779" max="11779" width="12.5703125" style="2" customWidth="1"/>
    <col min="11780" max="11780" width="13.85546875" style="2" customWidth="1"/>
    <col min="11781" max="11781" width="13.42578125" style="2" customWidth="1"/>
    <col min="11782" max="11782" width="11" style="2" customWidth="1"/>
    <col min="11783" max="11783" width="17.7109375" style="2" bestFit="1" customWidth="1"/>
    <col min="11784" max="11785" width="9.140625" style="2"/>
    <col min="11786" max="11786" width="10.140625" style="2" customWidth="1"/>
    <col min="11787" max="12028" width="9.140625" style="2"/>
    <col min="12029" max="12029" width="13.28515625" style="2" customWidth="1"/>
    <col min="12030" max="12030" width="10.5703125" style="2" customWidth="1"/>
    <col min="12031" max="12031" width="12.140625" style="2" customWidth="1"/>
    <col min="12032" max="12032" width="8.140625" style="2" bestFit="1" customWidth="1"/>
    <col min="12033" max="12033" width="11.5703125" style="2" bestFit="1" customWidth="1"/>
    <col min="12034" max="12034" width="11.140625" style="2" customWidth="1"/>
    <col min="12035" max="12035" width="12.5703125" style="2" customWidth="1"/>
    <col min="12036" max="12036" width="13.85546875" style="2" customWidth="1"/>
    <col min="12037" max="12037" width="13.42578125" style="2" customWidth="1"/>
    <col min="12038" max="12038" width="11" style="2" customWidth="1"/>
    <col min="12039" max="12039" width="17.7109375" style="2" bestFit="1" customWidth="1"/>
    <col min="12040" max="12041" width="9.140625" style="2"/>
    <col min="12042" max="12042" width="10.140625" style="2" customWidth="1"/>
    <col min="12043" max="12284" width="9.140625" style="2"/>
    <col min="12285" max="12285" width="13.28515625" style="2" customWidth="1"/>
    <col min="12286" max="12286" width="10.5703125" style="2" customWidth="1"/>
    <col min="12287" max="12287" width="12.140625" style="2" customWidth="1"/>
    <col min="12288" max="12288" width="8.140625" style="2" bestFit="1" customWidth="1"/>
    <col min="12289" max="12289" width="11.5703125" style="2" bestFit="1" customWidth="1"/>
    <col min="12290" max="12290" width="11.140625" style="2" customWidth="1"/>
    <col min="12291" max="12291" width="12.5703125" style="2" customWidth="1"/>
    <col min="12292" max="12292" width="13.85546875" style="2" customWidth="1"/>
    <col min="12293" max="12293" width="13.42578125" style="2" customWidth="1"/>
    <col min="12294" max="12294" width="11" style="2" customWidth="1"/>
    <col min="12295" max="12295" width="17.7109375" style="2" bestFit="1" customWidth="1"/>
    <col min="12296" max="12297" width="9.140625" style="2"/>
    <col min="12298" max="12298" width="10.140625" style="2" customWidth="1"/>
    <col min="12299" max="12540" width="9.140625" style="2"/>
    <col min="12541" max="12541" width="13.28515625" style="2" customWidth="1"/>
    <col min="12542" max="12542" width="10.5703125" style="2" customWidth="1"/>
    <col min="12543" max="12543" width="12.140625" style="2" customWidth="1"/>
    <col min="12544" max="12544" width="8.140625" style="2" bestFit="1" customWidth="1"/>
    <col min="12545" max="12545" width="11.5703125" style="2" bestFit="1" customWidth="1"/>
    <col min="12546" max="12546" width="11.140625" style="2" customWidth="1"/>
    <col min="12547" max="12547" width="12.5703125" style="2" customWidth="1"/>
    <col min="12548" max="12548" width="13.85546875" style="2" customWidth="1"/>
    <col min="12549" max="12549" width="13.42578125" style="2" customWidth="1"/>
    <col min="12550" max="12550" width="11" style="2" customWidth="1"/>
    <col min="12551" max="12551" width="17.7109375" style="2" bestFit="1" customWidth="1"/>
    <col min="12552" max="12553" width="9.140625" style="2"/>
    <col min="12554" max="12554" width="10.140625" style="2" customWidth="1"/>
    <col min="12555" max="12796" width="9.140625" style="2"/>
    <col min="12797" max="12797" width="13.28515625" style="2" customWidth="1"/>
    <col min="12798" max="12798" width="10.5703125" style="2" customWidth="1"/>
    <col min="12799" max="12799" width="12.140625" style="2" customWidth="1"/>
    <col min="12800" max="12800" width="8.140625" style="2" bestFit="1" customWidth="1"/>
    <col min="12801" max="12801" width="11.5703125" style="2" bestFit="1" customWidth="1"/>
    <col min="12802" max="12802" width="11.140625" style="2" customWidth="1"/>
    <col min="12803" max="12803" width="12.5703125" style="2" customWidth="1"/>
    <col min="12804" max="12804" width="13.85546875" style="2" customWidth="1"/>
    <col min="12805" max="12805" width="13.42578125" style="2" customWidth="1"/>
    <col min="12806" max="12806" width="11" style="2" customWidth="1"/>
    <col min="12807" max="12807" width="17.7109375" style="2" bestFit="1" customWidth="1"/>
    <col min="12808" max="12809" width="9.140625" style="2"/>
    <col min="12810" max="12810" width="10.140625" style="2" customWidth="1"/>
    <col min="12811" max="13052" width="9.140625" style="2"/>
    <col min="13053" max="13053" width="13.28515625" style="2" customWidth="1"/>
    <col min="13054" max="13054" width="10.5703125" style="2" customWidth="1"/>
    <col min="13055" max="13055" width="12.140625" style="2" customWidth="1"/>
    <col min="13056" max="13056" width="8.140625" style="2" bestFit="1" customWidth="1"/>
    <col min="13057" max="13057" width="11.5703125" style="2" bestFit="1" customWidth="1"/>
    <col min="13058" max="13058" width="11.140625" style="2" customWidth="1"/>
    <col min="13059" max="13059" width="12.5703125" style="2" customWidth="1"/>
    <col min="13060" max="13060" width="13.85546875" style="2" customWidth="1"/>
    <col min="13061" max="13061" width="13.42578125" style="2" customWidth="1"/>
    <col min="13062" max="13062" width="11" style="2" customWidth="1"/>
    <col min="13063" max="13063" width="17.7109375" style="2" bestFit="1" customWidth="1"/>
    <col min="13064" max="13065" width="9.140625" style="2"/>
    <col min="13066" max="13066" width="10.140625" style="2" customWidth="1"/>
    <col min="13067" max="13308" width="9.140625" style="2"/>
    <col min="13309" max="13309" width="13.28515625" style="2" customWidth="1"/>
    <col min="13310" max="13310" width="10.5703125" style="2" customWidth="1"/>
    <col min="13311" max="13311" width="12.140625" style="2" customWidth="1"/>
    <col min="13312" max="13312" width="8.140625" style="2" bestFit="1" customWidth="1"/>
    <col min="13313" max="13313" width="11.5703125" style="2" bestFit="1" customWidth="1"/>
    <col min="13314" max="13314" width="11.140625" style="2" customWidth="1"/>
    <col min="13315" max="13315" width="12.5703125" style="2" customWidth="1"/>
    <col min="13316" max="13316" width="13.85546875" style="2" customWidth="1"/>
    <col min="13317" max="13317" width="13.42578125" style="2" customWidth="1"/>
    <col min="13318" max="13318" width="11" style="2" customWidth="1"/>
    <col min="13319" max="13319" width="17.7109375" style="2" bestFit="1" customWidth="1"/>
    <col min="13320" max="13321" width="9.140625" style="2"/>
    <col min="13322" max="13322" width="10.140625" style="2" customWidth="1"/>
    <col min="13323" max="13564" width="9.140625" style="2"/>
    <col min="13565" max="13565" width="13.28515625" style="2" customWidth="1"/>
    <col min="13566" max="13566" width="10.5703125" style="2" customWidth="1"/>
    <col min="13567" max="13567" width="12.140625" style="2" customWidth="1"/>
    <col min="13568" max="13568" width="8.140625" style="2" bestFit="1" customWidth="1"/>
    <col min="13569" max="13569" width="11.5703125" style="2" bestFit="1" customWidth="1"/>
    <col min="13570" max="13570" width="11.140625" style="2" customWidth="1"/>
    <col min="13571" max="13571" width="12.5703125" style="2" customWidth="1"/>
    <col min="13572" max="13572" width="13.85546875" style="2" customWidth="1"/>
    <col min="13573" max="13573" width="13.42578125" style="2" customWidth="1"/>
    <col min="13574" max="13574" width="11" style="2" customWidth="1"/>
    <col min="13575" max="13575" width="17.7109375" style="2" bestFit="1" customWidth="1"/>
    <col min="13576" max="13577" width="9.140625" style="2"/>
    <col min="13578" max="13578" width="10.140625" style="2" customWidth="1"/>
    <col min="13579" max="13820" width="9.140625" style="2"/>
    <col min="13821" max="13821" width="13.28515625" style="2" customWidth="1"/>
    <col min="13822" max="13822" width="10.5703125" style="2" customWidth="1"/>
    <col min="13823" max="13823" width="12.140625" style="2" customWidth="1"/>
    <col min="13824" max="13824" width="8.140625" style="2" bestFit="1" customWidth="1"/>
    <col min="13825" max="13825" width="11.5703125" style="2" bestFit="1" customWidth="1"/>
    <col min="13826" max="13826" width="11.140625" style="2" customWidth="1"/>
    <col min="13827" max="13827" width="12.5703125" style="2" customWidth="1"/>
    <col min="13828" max="13828" width="13.85546875" style="2" customWidth="1"/>
    <col min="13829" max="13829" width="13.42578125" style="2" customWidth="1"/>
    <col min="13830" max="13830" width="11" style="2" customWidth="1"/>
    <col min="13831" max="13831" width="17.7109375" style="2" bestFit="1" customWidth="1"/>
    <col min="13832" max="13833" width="9.140625" style="2"/>
    <col min="13834" max="13834" width="10.140625" style="2" customWidth="1"/>
    <col min="13835" max="14076" width="9.140625" style="2"/>
    <col min="14077" max="14077" width="13.28515625" style="2" customWidth="1"/>
    <col min="14078" max="14078" width="10.5703125" style="2" customWidth="1"/>
    <col min="14079" max="14079" width="12.140625" style="2" customWidth="1"/>
    <col min="14080" max="14080" width="8.140625" style="2" bestFit="1" customWidth="1"/>
    <col min="14081" max="14081" width="11.5703125" style="2" bestFit="1" customWidth="1"/>
    <col min="14082" max="14082" width="11.140625" style="2" customWidth="1"/>
    <col min="14083" max="14083" width="12.5703125" style="2" customWidth="1"/>
    <col min="14084" max="14084" width="13.85546875" style="2" customWidth="1"/>
    <col min="14085" max="14085" width="13.42578125" style="2" customWidth="1"/>
    <col min="14086" max="14086" width="11" style="2" customWidth="1"/>
    <col min="14087" max="14087" width="17.7109375" style="2" bestFit="1" customWidth="1"/>
    <col min="14088" max="14089" width="9.140625" style="2"/>
    <col min="14090" max="14090" width="10.140625" style="2" customWidth="1"/>
    <col min="14091" max="14332" width="9.140625" style="2"/>
    <col min="14333" max="14333" width="13.28515625" style="2" customWidth="1"/>
    <col min="14334" max="14334" width="10.5703125" style="2" customWidth="1"/>
    <col min="14335" max="14335" width="12.140625" style="2" customWidth="1"/>
    <col min="14336" max="14336" width="8.140625" style="2" bestFit="1" customWidth="1"/>
    <col min="14337" max="14337" width="11.5703125" style="2" bestFit="1" customWidth="1"/>
    <col min="14338" max="14338" width="11.140625" style="2" customWidth="1"/>
    <col min="14339" max="14339" width="12.5703125" style="2" customWidth="1"/>
    <col min="14340" max="14340" width="13.85546875" style="2" customWidth="1"/>
    <col min="14341" max="14341" width="13.42578125" style="2" customWidth="1"/>
    <col min="14342" max="14342" width="11" style="2" customWidth="1"/>
    <col min="14343" max="14343" width="17.7109375" style="2" bestFit="1" customWidth="1"/>
    <col min="14344" max="14345" width="9.140625" style="2"/>
    <col min="14346" max="14346" width="10.140625" style="2" customWidth="1"/>
    <col min="14347" max="14588" width="9.140625" style="2"/>
    <col min="14589" max="14589" width="13.28515625" style="2" customWidth="1"/>
    <col min="14590" max="14590" width="10.5703125" style="2" customWidth="1"/>
    <col min="14591" max="14591" width="12.140625" style="2" customWidth="1"/>
    <col min="14592" max="14592" width="8.140625" style="2" bestFit="1" customWidth="1"/>
    <col min="14593" max="14593" width="11.5703125" style="2" bestFit="1" customWidth="1"/>
    <col min="14594" max="14594" width="11.140625" style="2" customWidth="1"/>
    <col min="14595" max="14595" width="12.5703125" style="2" customWidth="1"/>
    <col min="14596" max="14596" width="13.85546875" style="2" customWidth="1"/>
    <col min="14597" max="14597" width="13.42578125" style="2" customWidth="1"/>
    <col min="14598" max="14598" width="11" style="2" customWidth="1"/>
    <col min="14599" max="14599" width="17.7109375" style="2" bestFit="1" customWidth="1"/>
    <col min="14600" max="14601" width="9.140625" style="2"/>
    <col min="14602" max="14602" width="10.140625" style="2" customWidth="1"/>
    <col min="14603" max="14844" width="9.140625" style="2"/>
    <col min="14845" max="14845" width="13.28515625" style="2" customWidth="1"/>
    <col min="14846" max="14846" width="10.5703125" style="2" customWidth="1"/>
    <col min="14847" max="14847" width="12.140625" style="2" customWidth="1"/>
    <col min="14848" max="14848" width="8.140625" style="2" bestFit="1" customWidth="1"/>
    <col min="14849" max="14849" width="11.5703125" style="2" bestFit="1" customWidth="1"/>
    <col min="14850" max="14850" width="11.140625" style="2" customWidth="1"/>
    <col min="14851" max="14851" width="12.5703125" style="2" customWidth="1"/>
    <col min="14852" max="14852" width="13.85546875" style="2" customWidth="1"/>
    <col min="14853" max="14853" width="13.42578125" style="2" customWidth="1"/>
    <col min="14854" max="14854" width="11" style="2" customWidth="1"/>
    <col min="14855" max="14855" width="17.7109375" style="2" bestFit="1" customWidth="1"/>
    <col min="14856" max="14857" width="9.140625" style="2"/>
    <col min="14858" max="14858" width="10.140625" style="2" customWidth="1"/>
    <col min="14859" max="15100" width="9.140625" style="2"/>
    <col min="15101" max="15101" width="13.28515625" style="2" customWidth="1"/>
    <col min="15102" max="15102" width="10.5703125" style="2" customWidth="1"/>
    <col min="15103" max="15103" width="12.140625" style="2" customWidth="1"/>
    <col min="15104" max="15104" width="8.140625" style="2" bestFit="1" customWidth="1"/>
    <col min="15105" max="15105" width="11.5703125" style="2" bestFit="1" customWidth="1"/>
    <col min="15106" max="15106" width="11.140625" style="2" customWidth="1"/>
    <col min="15107" max="15107" width="12.5703125" style="2" customWidth="1"/>
    <col min="15108" max="15108" width="13.85546875" style="2" customWidth="1"/>
    <col min="15109" max="15109" width="13.42578125" style="2" customWidth="1"/>
    <col min="15110" max="15110" width="11" style="2" customWidth="1"/>
    <col min="15111" max="15111" width="17.7109375" style="2" bestFit="1" customWidth="1"/>
    <col min="15112" max="15113" width="9.140625" style="2"/>
    <col min="15114" max="15114" width="10.140625" style="2" customWidth="1"/>
    <col min="15115" max="15356" width="9.140625" style="2"/>
    <col min="15357" max="15357" width="13.28515625" style="2" customWidth="1"/>
    <col min="15358" max="15358" width="10.5703125" style="2" customWidth="1"/>
    <col min="15359" max="15359" width="12.140625" style="2" customWidth="1"/>
    <col min="15360" max="15360" width="8.140625" style="2" bestFit="1" customWidth="1"/>
    <col min="15361" max="15361" width="11.5703125" style="2" bestFit="1" customWidth="1"/>
    <col min="15362" max="15362" width="11.140625" style="2" customWidth="1"/>
    <col min="15363" max="15363" width="12.5703125" style="2" customWidth="1"/>
    <col min="15364" max="15364" width="13.85546875" style="2" customWidth="1"/>
    <col min="15365" max="15365" width="13.42578125" style="2" customWidth="1"/>
    <col min="15366" max="15366" width="11" style="2" customWidth="1"/>
    <col min="15367" max="15367" width="17.7109375" style="2" bestFit="1" customWidth="1"/>
    <col min="15368" max="15369" width="9.140625" style="2"/>
    <col min="15370" max="15370" width="10.140625" style="2" customWidth="1"/>
    <col min="15371" max="15612" width="9.140625" style="2"/>
    <col min="15613" max="15613" width="13.28515625" style="2" customWidth="1"/>
    <col min="15614" max="15614" width="10.5703125" style="2" customWidth="1"/>
    <col min="15615" max="15615" width="12.140625" style="2" customWidth="1"/>
    <col min="15616" max="15616" width="8.140625" style="2" bestFit="1" customWidth="1"/>
    <col min="15617" max="15617" width="11.5703125" style="2" bestFit="1" customWidth="1"/>
    <col min="15618" max="15618" width="11.140625" style="2" customWidth="1"/>
    <col min="15619" max="15619" width="12.5703125" style="2" customWidth="1"/>
    <col min="15620" max="15620" width="13.85546875" style="2" customWidth="1"/>
    <col min="15621" max="15621" width="13.42578125" style="2" customWidth="1"/>
    <col min="15622" max="15622" width="11" style="2" customWidth="1"/>
    <col min="15623" max="15623" width="17.7109375" style="2" bestFit="1" customWidth="1"/>
    <col min="15624" max="15625" width="9.140625" style="2"/>
    <col min="15626" max="15626" width="10.140625" style="2" customWidth="1"/>
    <col min="15627" max="15868" width="9.140625" style="2"/>
    <col min="15869" max="15869" width="13.28515625" style="2" customWidth="1"/>
    <col min="15870" max="15870" width="10.5703125" style="2" customWidth="1"/>
    <col min="15871" max="15871" width="12.140625" style="2" customWidth="1"/>
    <col min="15872" max="15872" width="8.140625" style="2" bestFit="1" customWidth="1"/>
    <col min="15873" max="15873" width="11.5703125" style="2" bestFit="1" customWidth="1"/>
    <col min="15874" max="15874" width="11.140625" style="2" customWidth="1"/>
    <col min="15875" max="15875" width="12.5703125" style="2" customWidth="1"/>
    <col min="15876" max="15876" width="13.85546875" style="2" customWidth="1"/>
    <col min="15877" max="15877" width="13.42578125" style="2" customWidth="1"/>
    <col min="15878" max="15878" width="11" style="2" customWidth="1"/>
    <col min="15879" max="15879" width="17.7109375" style="2" bestFit="1" customWidth="1"/>
    <col min="15880" max="15881" width="9.140625" style="2"/>
    <col min="15882" max="15882" width="10.140625" style="2" customWidth="1"/>
    <col min="15883" max="16124" width="9.140625" style="2"/>
    <col min="16125" max="16125" width="13.28515625" style="2" customWidth="1"/>
    <col min="16126" max="16126" width="10.5703125" style="2" customWidth="1"/>
    <col min="16127" max="16127" width="12.140625" style="2" customWidth="1"/>
    <col min="16128" max="16128" width="8.140625" style="2" bestFit="1" customWidth="1"/>
    <col min="16129" max="16129" width="11.5703125" style="2" bestFit="1" customWidth="1"/>
    <col min="16130" max="16130" width="11.140625" style="2" customWidth="1"/>
    <col min="16131" max="16131" width="12.5703125" style="2" customWidth="1"/>
    <col min="16132" max="16132" width="13.85546875" style="2" customWidth="1"/>
    <col min="16133" max="16133" width="13.42578125" style="2" customWidth="1"/>
    <col min="16134" max="16134" width="11" style="2" customWidth="1"/>
    <col min="16135" max="16135" width="17.7109375" style="2" bestFit="1" customWidth="1"/>
    <col min="16136" max="16137" width="9.140625" style="2"/>
    <col min="16138" max="16138" width="10.140625" style="2" customWidth="1"/>
    <col min="16139" max="16384" width="9.140625" style="2"/>
  </cols>
  <sheetData>
    <row r="1" spans="1:11" ht="21" customHeight="1" x14ac:dyDescent="0.25">
      <c r="A1" s="1" t="s">
        <v>43</v>
      </c>
    </row>
    <row r="2" spans="1:11" ht="19.5" customHeight="1" thickBot="1" x14ac:dyDescent="0.25"/>
    <row r="3" spans="1:11" ht="13.5" customHeight="1" thickTop="1" x14ac:dyDescent="0.2">
      <c r="A3" s="50"/>
      <c r="B3" s="67" t="s">
        <v>1</v>
      </c>
      <c r="C3" s="68"/>
      <c r="D3" s="68"/>
      <c r="E3" s="69"/>
      <c r="F3" s="79" t="s">
        <v>19</v>
      </c>
      <c r="G3" s="79" t="s">
        <v>20</v>
      </c>
      <c r="H3" s="79" t="s">
        <v>21</v>
      </c>
      <c r="I3" s="79" t="s">
        <v>22</v>
      </c>
      <c r="J3" s="64" t="s">
        <v>39</v>
      </c>
    </row>
    <row r="4" spans="1:11" ht="13.5" customHeight="1" x14ac:dyDescent="0.2">
      <c r="A4" s="51"/>
      <c r="B4" s="70" t="s">
        <v>2</v>
      </c>
      <c r="C4" s="71"/>
      <c r="D4" s="71"/>
      <c r="E4" s="72"/>
      <c r="F4" s="80"/>
      <c r="G4" s="80"/>
      <c r="H4" s="80"/>
      <c r="I4" s="80"/>
      <c r="J4" s="65"/>
    </row>
    <row r="5" spans="1:11" ht="16.5" customHeight="1" thickBot="1" x14ac:dyDescent="0.25">
      <c r="A5" s="51"/>
      <c r="B5" s="73" t="s">
        <v>4</v>
      </c>
      <c r="C5" s="74"/>
      <c r="D5" s="74"/>
      <c r="E5" s="75"/>
      <c r="F5" s="80"/>
      <c r="G5" s="80"/>
      <c r="H5" s="80"/>
      <c r="I5" s="80"/>
      <c r="J5" s="65"/>
    </row>
    <row r="6" spans="1:11" ht="38.25" customHeight="1" thickTop="1" thickBot="1" x14ac:dyDescent="0.25">
      <c r="A6" s="52"/>
      <c r="B6" s="53" t="s">
        <v>5</v>
      </c>
      <c r="C6" s="54" t="s">
        <v>6</v>
      </c>
      <c r="D6" s="54" t="s">
        <v>18</v>
      </c>
      <c r="E6" s="55" t="s">
        <v>7</v>
      </c>
      <c r="F6" s="81"/>
      <c r="G6" s="81"/>
      <c r="H6" s="81"/>
      <c r="I6" s="81"/>
      <c r="J6" s="66"/>
    </row>
    <row r="7" spans="1:11" ht="24" customHeight="1" thickTop="1" thickBot="1" x14ac:dyDescent="0.25">
      <c r="A7" s="56"/>
      <c r="B7" s="76" t="s">
        <v>0</v>
      </c>
      <c r="C7" s="77"/>
      <c r="D7" s="77"/>
      <c r="E7" s="77"/>
      <c r="F7" s="77"/>
      <c r="G7" s="77"/>
      <c r="H7" s="78"/>
      <c r="I7" s="57" t="s">
        <v>3</v>
      </c>
      <c r="J7" s="57" t="s">
        <v>23</v>
      </c>
    </row>
    <row r="8" spans="1:11" ht="15" hidden="1" customHeight="1" thickTop="1" x14ac:dyDescent="0.2">
      <c r="A8" s="3" t="s">
        <v>8</v>
      </c>
      <c r="B8" s="4">
        <v>1548</v>
      </c>
      <c r="C8" s="5">
        <v>937</v>
      </c>
      <c r="D8" s="5">
        <v>57988</v>
      </c>
      <c r="E8" s="6">
        <v>60473</v>
      </c>
      <c r="F8" s="7">
        <v>659</v>
      </c>
      <c r="G8" s="8">
        <v>0.1</v>
      </c>
      <c r="H8" s="9">
        <f>E8+F8+G8</f>
        <v>61132.1</v>
      </c>
      <c r="I8" s="10">
        <f>H8/32.3722</f>
        <v>1888.413515300165</v>
      </c>
      <c r="J8" s="10"/>
      <c r="K8" s="11"/>
    </row>
    <row r="9" spans="1:11" ht="15.75" hidden="1" customHeight="1" x14ac:dyDescent="0.2">
      <c r="A9" s="3" t="s">
        <v>9</v>
      </c>
      <c r="B9" s="4">
        <v>1467</v>
      </c>
      <c r="C9" s="5">
        <v>932</v>
      </c>
      <c r="D9" s="5">
        <v>60945</v>
      </c>
      <c r="E9" s="12">
        <v>63344</v>
      </c>
      <c r="F9" s="13">
        <v>651</v>
      </c>
      <c r="G9" s="14">
        <v>0</v>
      </c>
      <c r="H9" s="10">
        <f>E9+F9+G9</f>
        <v>63995</v>
      </c>
      <c r="I9" s="9">
        <f>H9/31.8576</f>
        <v>2008.7828336095624</v>
      </c>
      <c r="J9" s="9"/>
      <c r="K9" s="11"/>
    </row>
    <row r="10" spans="1:11" ht="15.75" hidden="1" customHeight="1" x14ac:dyDescent="0.2">
      <c r="A10" s="3" t="s">
        <v>10</v>
      </c>
      <c r="B10" s="13">
        <v>1482</v>
      </c>
      <c r="C10" s="5">
        <v>4656</v>
      </c>
      <c r="D10" s="5">
        <v>60862</v>
      </c>
      <c r="E10" s="15" t="s">
        <v>11</v>
      </c>
      <c r="F10" s="13">
        <v>651</v>
      </c>
      <c r="G10" s="14">
        <v>0.1</v>
      </c>
      <c r="H10" s="10">
        <v>67651.100000000006</v>
      </c>
      <c r="I10" s="9">
        <f>H10/31.6102</f>
        <v>2140.1667816084682</v>
      </c>
      <c r="J10" s="9"/>
      <c r="K10" s="11"/>
    </row>
    <row r="11" spans="1:11" ht="15.75" hidden="1" customHeight="1" x14ac:dyDescent="0.2">
      <c r="A11" s="3" t="s">
        <v>12</v>
      </c>
      <c r="B11" s="16">
        <v>1500</v>
      </c>
      <c r="C11" s="5">
        <v>4813</v>
      </c>
      <c r="D11" s="5">
        <v>59242</v>
      </c>
      <c r="E11" s="16">
        <v>65555</v>
      </c>
      <c r="F11" s="13">
        <v>636</v>
      </c>
      <c r="G11" s="14">
        <v>0.2</v>
      </c>
      <c r="H11" s="10">
        <v>66191.199999999997</v>
      </c>
      <c r="I11" s="9">
        <v>2167.8435277009944</v>
      </c>
      <c r="J11" s="9"/>
      <c r="K11" s="11"/>
    </row>
    <row r="12" spans="1:11" ht="15.75" hidden="1" customHeight="1" x14ac:dyDescent="0.2">
      <c r="A12" s="3" t="s">
        <v>13</v>
      </c>
      <c r="B12" s="16">
        <v>1555</v>
      </c>
      <c r="C12" s="5">
        <v>4802</v>
      </c>
      <c r="D12" s="5">
        <v>60038</v>
      </c>
      <c r="E12" s="16">
        <v>66395</v>
      </c>
      <c r="F12" s="13">
        <v>633</v>
      </c>
      <c r="G12" s="14">
        <v>0.1</v>
      </c>
      <c r="H12" s="10">
        <f>E12+F12+G12</f>
        <v>67028.100000000006</v>
      </c>
      <c r="I12" s="9">
        <f>H12/30.2723</f>
        <v>2214.172692527492</v>
      </c>
      <c r="J12" s="9"/>
      <c r="K12" s="11"/>
    </row>
    <row r="13" spans="1:11" ht="15.75" hidden="1" customHeight="1" x14ac:dyDescent="0.2">
      <c r="A13" s="17" t="s">
        <v>14</v>
      </c>
      <c r="B13" s="18">
        <v>3867</v>
      </c>
      <c r="C13" s="5">
        <v>4677</v>
      </c>
      <c r="D13" s="5">
        <v>58869</v>
      </c>
      <c r="E13" s="19">
        <v>67413</v>
      </c>
      <c r="F13" s="20">
        <v>807</v>
      </c>
      <c r="G13" s="21">
        <v>0.2</v>
      </c>
      <c r="H13" s="10">
        <f>E13+F13+G13</f>
        <v>68220.2</v>
      </c>
      <c r="I13" s="9">
        <f>H13/30.7998</f>
        <v>2214.9559412723456</v>
      </c>
      <c r="J13" s="9"/>
      <c r="K13" s="11"/>
    </row>
    <row r="14" spans="1:11" ht="15.75" hidden="1" customHeight="1" x14ac:dyDescent="0.2">
      <c r="A14" s="17" t="s">
        <v>15</v>
      </c>
      <c r="B14" s="18">
        <v>4097</v>
      </c>
      <c r="C14" s="5">
        <v>4651</v>
      </c>
      <c r="D14" s="5">
        <v>59179</v>
      </c>
      <c r="E14" s="22">
        <v>67927</v>
      </c>
      <c r="F14" s="20">
        <v>804</v>
      </c>
      <c r="G14" s="21">
        <v>0.2</v>
      </c>
      <c r="H14" s="10">
        <v>68731.199999999997</v>
      </c>
      <c r="I14" s="9">
        <f>H14/30.8466</f>
        <v>2228.161288440217</v>
      </c>
      <c r="J14" s="9"/>
      <c r="K14" s="11"/>
    </row>
    <row r="15" spans="1:11" ht="15.75" hidden="1" customHeight="1" x14ac:dyDescent="0.2">
      <c r="A15" s="17" t="s">
        <v>16</v>
      </c>
      <c r="B15" s="18">
        <v>4614</v>
      </c>
      <c r="C15" s="5">
        <v>4942</v>
      </c>
      <c r="D15" s="5">
        <v>61027</v>
      </c>
      <c r="E15" s="22">
        <v>70583</v>
      </c>
      <c r="F15" s="20">
        <v>862</v>
      </c>
      <c r="G15" s="21">
        <v>0.1</v>
      </c>
      <c r="H15" s="10">
        <v>71445.100000000006</v>
      </c>
      <c r="I15" s="9">
        <f>H15/33.5965</f>
        <v>2126.5637789650709</v>
      </c>
      <c r="J15" s="9"/>
      <c r="K15" s="11"/>
    </row>
    <row r="16" spans="1:11" ht="15.75" hidden="1" customHeight="1" x14ac:dyDescent="0.2">
      <c r="A16" s="23">
        <v>40369</v>
      </c>
      <c r="B16" s="18">
        <v>3994</v>
      </c>
      <c r="C16" s="5">
        <v>4583</v>
      </c>
      <c r="D16" s="5">
        <v>60698</v>
      </c>
      <c r="E16" s="22">
        <v>69275</v>
      </c>
      <c r="F16" s="20">
        <v>1011</v>
      </c>
      <c r="G16" s="21">
        <v>0.1</v>
      </c>
      <c r="H16" s="10">
        <v>70286.100000000006</v>
      </c>
      <c r="I16" s="9">
        <f>H16/30.1817</f>
        <v>2328.765443961076</v>
      </c>
      <c r="J16" s="9"/>
      <c r="K16" s="11"/>
    </row>
    <row r="17" spans="1:14" ht="15.75" hidden="1" customHeight="1" x14ac:dyDescent="0.2">
      <c r="A17" s="23">
        <v>40400</v>
      </c>
      <c r="B17" s="18">
        <v>4317</v>
      </c>
      <c r="C17" s="5">
        <v>4648</v>
      </c>
      <c r="D17" s="5">
        <v>61259</v>
      </c>
      <c r="E17" s="22">
        <v>70224</v>
      </c>
      <c r="F17" s="20">
        <v>1027</v>
      </c>
      <c r="G17" s="21">
        <v>0.2</v>
      </c>
      <c r="H17" s="10">
        <v>71251.199999999997</v>
      </c>
      <c r="I17" s="9">
        <f>H17/30.8685</f>
        <v>2308.2171145342336</v>
      </c>
      <c r="J17" s="9"/>
      <c r="K17" s="11"/>
    </row>
    <row r="18" spans="1:14" ht="15.75" hidden="1" customHeight="1" x14ac:dyDescent="0.2">
      <c r="A18" s="23">
        <v>40431</v>
      </c>
      <c r="B18" s="18">
        <v>4472</v>
      </c>
      <c r="C18" s="5">
        <v>4665</v>
      </c>
      <c r="D18" s="5">
        <v>64159</v>
      </c>
      <c r="E18" s="22">
        <v>73296</v>
      </c>
      <c r="F18" s="20">
        <v>1033</v>
      </c>
      <c r="G18" s="21">
        <v>0.2</v>
      </c>
      <c r="H18" s="10">
        <f t="shared" ref="H18:H29" si="0">E18+F18+G18</f>
        <v>74329.2</v>
      </c>
      <c r="I18" s="9">
        <f>H18/30.1123</f>
        <v>2468.3999561640921</v>
      </c>
      <c r="J18" s="9"/>
    </row>
    <row r="19" spans="1:14" ht="15.75" hidden="1" customHeight="1" x14ac:dyDescent="0.2">
      <c r="A19" s="23">
        <v>40461</v>
      </c>
      <c r="B19" s="18">
        <v>4517</v>
      </c>
      <c r="C19" s="5">
        <v>4672</v>
      </c>
      <c r="D19" s="5">
        <f>E19-C19-B19</f>
        <v>63543</v>
      </c>
      <c r="E19" s="22">
        <v>72732</v>
      </c>
      <c r="F19" s="20">
        <v>1034</v>
      </c>
      <c r="G19" s="21">
        <v>0.1</v>
      </c>
      <c r="H19" s="10">
        <f t="shared" si="0"/>
        <v>73766.100000000006</v>
      </c>
      <c r="I19" s="9">
        <f>H19/29.8251</f>
        <v>2473.2892764818898</v>
      </c>
      <c r="J19" s="9"/>
    </row>
    <row r="20" spans="1:14" ht="18.75" hidden="1" customHeight="1" x14ac:dyDescent="0.2">
      <c r="A20" s="24">
        <v>40492</v>
      </c>
      <c r="B20" s="18">
        <v>4594</v>
      </c>
      <c r="C20" s="5">
        <v>4636</v>
      </c>
      <c r="D20" s="5">
        <f>E20-C20-B20</f>
        <v>65831</v>
      </c>
      <c r="E20" s="22">
        <v>75061</v>
      </c>
      <c r="F20" s="13">
        <v>1024</v>
      </c>
      <c r="G20" s="21">
        <v>0.1</v>
      </c>
      <c r="H20" s="10">
        <f t="shared" si="0"/>
        <v>76085.100000000006</v>
      </c>
      <c r="I20" s="9">
        <f>H20/30.4308</f>
        <v>2500.2661776883947</v>
      </c>
      <c r="J20" s="9"/>
    </row>
    <row r="21" spans="1:14" ht="18.75" hidden="1" customHeight="1" x14ac:dyDescent="0.2">
      <c r="A21" s="24">
        <v>40522</v>
      </c>
      <c r="B21" s="25">
        <v>4850</v>
      </c>
      <c r="C21" s="5">
        <v>4675</v>
      </c>
      <c r="D21" s="5">
        <v>68506</v>
      </c>
      <c r="E21" s="26">
        <v>78031</v>
      </c>
      <c r="F21" s="4">
        <v>1033</v>
      </c>
      <c r="G21" s="8">
        <v>0.1</v>
      </c>
      <c r="H21" s="10">
        <f t="shared" si="0"/>
        <v>79064.100000000006</v>
      </c>
      <c r="I21" s="10">
        <f>H21/30.3908</f>
        <v>2601.5800834463066</v>
      </c>
      <c r="J21" s="10"/>
    </row>
    <row r="22" spans="1:14" ht="18.75" hidden="1" customHeight="1" x14ac:dyDescent="0.2">
      <c r="A22" s="24">
        <v>40554</v>
      </c>
      <c r="B22" s="25">
        <v>4453</v>
      </c>
      <c r="C22" s="5">
        <v>4604</v>
      </c>
      <c r="D22" s="5">
        <v>65545</v>
      </c>
      <c r="E22" s="26">
        <f>B22+C22+D22</f>
        <v>74602</v>
      </c>
      <c r="F22" s="4">
        <v>1200</v>
      </c>
      <c r="G22" s="8">
        <v>0.2</v>
      </c>
      <c r="H22" s="10">
        <f t="shared" si="0"/>
        <v>75802.2</v>
      </c>
      <c r="I22" s="10">
        <f>H22/29.4799</f>
        <v>2571.3180845253883</v>
      </c>
      <c r="J22" s="10">
        <v>4.2705464788732392</v>
      </c>
    </row>
    <row r="23" spans="1:14" ht="24" hidden="1" customHeight="1" x14ac:dyDescent="0.2">
      <c r="A23" s="24">
        <v>40585</v>
      </c>
      <c r="B23" s="25">
        <v>4676</v>
      </c>
      <c r="C23" s="5">
        <v>4583</v>
      </c>
      <c r="D23" s="5">
        <v>65321</v>
      </c>
      <c r="E23" s="26">
        <f t="shared" ref="E23:E33" si="1">B23+C23+D23</f>
        <v>74580</v>
      </c>
      <c r="F23" s="4">
        <v>1199</v>
      </c>
      <c r="G23" s="8">
        <v>0.1</v>
      </c>
      <c r="H23" s="10">
        <f t="shared" si="0"/>
        <v>75779.100000000006</v>
      </c>
      <c r="I23" s="10">
        <f>H23/29.2492</f>
        <v>2590.8093212805825</v>
      </c>
      <c r="J23" s="10">
        <v>4.2692450704225351</v>
      </c>
    </row>
    <row r="24" spans="1:14" ht="24" hidden="1" customHeight="1" x14ac:dyDescent="0.2">
      <c r="A24" s="24">
        <v>40613</v>
      </c>
      <c r="B24" s="18">
        <v>4586</v>
      </c>
      <c r="C24" s="16">
        <v>4475</v>
      </c>
      <c r="D24" s="5">
        <v>67264</v>
      </c>
      <c r="E24" s="26">
        <f t="shared" si="1"/>
        <v>76325</v>
      </c>
      <c r="F24" s="16">
        <v>1172</v>
      </c>
      <c r="G24" s="8">
        <v>0.1</v>
      </c>
      <c r="H24" s="27">
        <f t="shared" si="0"/>
        <v>77497.100000000006</v>
      </c>
      <c r="I24" s="10">
        <f>H24/28.3805</f>
        <v>2730.646042176847</v>
      </c>
      <c r="J24" s="10">
        <v>4.3660338028169017</v>
      </c>
    </row>
    <row r="25" spans="1:14" ht="24" hidden="1" customHeight="1" x14ac:dyDescent="0.2">
      <c r="A25" s="24">
        <v>40644</v>
      </c>
      <c r="B25" s="25">
        <v>4758</v>
      </c>
      <c r="C25" s="5">
        <v>4429</v>
      </c>
      <c r="D25" s="5">
        <v>66475</v>
      </c>
      <c r="E25" s="26">
        <f t="shared" si="1"/>
        <v>75662</v>
      </c>
      <c r="F25" s="4">
        <v>1159</v>
      </c>
      <c r="G25" s="8">
        <v>0.2</v>
      </c>
      <c r="H25" s="10">
        <f t="shared" si="0"/>
        <v>76821.2</v>
      </c>
      <c r="I25" s="10">
        <f>H25/27.3973</f>
        <v>2803.9697342438849</v>
      </c>
      <c r="J25" s="10">
        <v>4.3279549295774649</v>
      </c>
    </row>
    <row r="26" spans="1:14" ht="24" hidden="1" customHeight="1" x14ac:dyDescent="0.2">
      <c r="A26" s="24">
        <v>40674</v>
      </c>
      <c r="B26" s="25">
        <v>4890</v>
      </c>
      <c r="C26" s="5">
        <v>4466</v>
      </c>
      <c r="D26" s="5">
        <v>67861</v>
      </c>
      <c r="E26" s="26">
        <f t="shared" si="1"/>
        <v>77217</v>
      </c>
      <c r="F26" s="4">
        <v>1236</v>
      </c>
      <c r="G26" s="8">
        <v>0.1</v>
      </c>
      <c r="H26" s="10">
        <f t="shared" si="0"/>
        <v>78453.100000000006</v>
      </c>
      <c r="I26" s="10">
        <f>H26/28.0719</f>
        <v>2794.7199868908056</v>
      </c>
      <c r="J26" s="10">
        <v>4.4198929577464794</v>
      </c>
    </row>
    <row r="27" spans="1:14" ht="24" hidden="1" customHeight="1" x14ac:dyDescent="0.2">
      <c r="A27" s="24">
        <v>40695</v>
      </c>
      <c r="B27" s="25">
        <v>4861</v>
      </c>
      <c r="C27" s="5">
        <v>4541</v>
      </c>
      <c r="D27" s="5">
        <v>70852</v>
      </c>
      <c r="E27" s="26">
        <f t="shared" si="1"/>
        <v>80254</v>
      </c>
      <c r="F27" s="4">
        <v>1253</v>
      </c>
      <c r="G27" s="8">
        <v>0.1</v>
      </c>
      <c r="H27" s="10">
        <f t="shared" si="0"/>
        <v>81507.100000000006</v>
      </c>
      <c r="I27" s="10">
        <f>H27/28.4684</f>
        <v>2863.0727403015276</v>
      </c>
      <c r="J27" s="10">
        <v>4.5919492957746479</v>
      </c>
    </row>
    <row r="28" spans="1:14" ht="24" hidden="1" customHeight="1" x14ac:dyDescent="0.2">
      <c r="A28" s="24">
        <v>40725</v>
      </c>
      <c r="B28" s="25">
        <v>5075</v>
      </c>
      <c r="C28" s="5">
        <v>4442</v>
      </c>
      <c r="D28" s="5">
        <v>69531</v>
      </c>
      <c r="E28" s="26">
        <f t="shared" si="1"/>
        <v>79048</v>
      </c>
      <c r="F28" s="4">
        <v>1268</v>
      </c>
      <c r="G28" s="8">
        <v>0.1</v>
      </c>
      <c r="H28" s="10">
        <f t="shared" si="0"/>
        <v>80316.100000000006</v>
      </c>
      <c r="I28" s="10">
        <f>H28/27.781</f>
        <v>2891.0442388682918</v>
      </c>
      <c r="J28" s="10">
        <v>4.5248507042253525</v>
      </c>
    </row>
    <row r="29" spans="1:14" ht="0.75" hidden="1" customHeight="1" x14ac:dyDescent="0.2">
      <c r="A29" s="24">
        <v>40756</v>
      </c>
      <c r="B29" s="25">
        <v>5668</v>
      </c>
      <c r="C29" s="5">
        <v>4497</v>
      </c>
      <c r="D29" s="5">
        <v>69331</v>
      </c>
      <c r="E29" s="26">
        <f t="shared" si="1"/>
        <v>79496</v>
      </c>
      <c r="F29" s="4">
        <v>1282</v>
      </c>
      <c r="G29" s="8">
        <v>0.2</v>
      </c>
      <c r="H29" s="10">
        <f t="shared" si="0"/>
        <v>80778.2</v>
      </c>
      <c r="I29" s="10">
        <f>H29/27.919</f>
        <v>2893.3056341559509</v>
      </c>
      <c r="J29" s="10">
        <v>4.5508845070422534</v>
      </c>
    </row>
    <row r="30" spans="1:14" ht="24" hidden="1" customHeight="1" x14ac:dyDescent="0.2">
      <c r="A30" s="24">
        <v>40787</v>
      </c>
      <c r="B30" s="28">
        <v>5942</v>
      </c>
      <c r="C30" s="5">
        <v>4544</v>
      </c>
      <c r="D30" s="5">
        <v>68208</v>
      </c>
      <c r="E30" s="26">
        <f t="shared" si="1"/>
        <v>78694</v>
      </c>
      <c r="F30" s="4">
        <v>1366</v>
      </c>
      <c r="G30" s="8">
        <v>0.1</v>
      </c>
      <c r="H30" s="10">
        <f t="shared" ref="H30:H34" si="2">E30+F30+G30</f>
        <v>80060.100000000006</v>
      </c>
      <c r="I30" s="9">
        <f>H30/29.0268</f>
        <v>2758.1441977758486</v>
      </c>
      <c r="J30" s="10">
        <v>4.5104281690140846</v>
      </c>
    </row>
    <row r="31" spans="1:14" ht="24" hidden="1" customHeight="1" x14ac:dyDescent="0.2">
      <c r="A31" s="24">
        <v>40817</v>
      </c>
      <c r="B31" s="28">
        <v>6206</v>
      </c>
      <c r="C31" s="5">
        <v>4588</v>
      </c>
      <c r="D31" s="5">
        <v>70437</v>
      </c>
      <c r="E31" s="26">
        <f t="shared" si="1"/>
        <v>81231</v>
      </c>
      <c r="F31" s="4">
        <v>1375</v>
      </c>
      <c r="G31" s="8">
        <v>0.1</v>
      </c>
      <c r="H31" s="10">
        <f t="shared" si="2"/>
        <v>82606.100000000006</v>
      </c>
      <c r="I31" s="9">
        <f>H31/28.7684</f>
        <v>2871.4179446893122</v>
      </c>
      <c r="J31" s="10">
        <v>4.6538647887323945</v>
      </c>
      <c r="M31" s="37"/>
    </row>
    <row r="32" spans="1:14" ht="24" hidden="1" customHeight="1" x14ac:dyDescent="0.2">
      <c r="A32" s="24">
        <v>40848</v>
      </c>
      <c r="B32" s="28">
        <v>6299</v>
      </c>
      <c r="C32" s="5">
        <v>4548</v>
      </c>
      <c r="D32" s="5">
        <v>66783</v>
      </c>
      <c r="E32" s="26">
        <f t="shared" si="1"/>
        <v>77630</v>
      </c>
      <c r="F32" s="4">
        <v>1369</v>
      </c>
      <c r="G32" s="8">
        <v>0.2</v>
      </c>
      <c r="H32" s="10">
        <f t="shared" si="2"/>
        <v>78999.199999999997</v>
      </c>
      <c r="I32" s="9">
        <f>H32/29.2762</f>
        <v>2698.4103128138213</v>
      </c>
      <c r="J32" s="10">
        <v>4.4506591549295775</v>
      </c>
      <c r="M32" s="37"/>
      <c r="N32" s="37"/>
    </row>
    <row r="33" spans="1:14" ht="24" hidden="1" customHeight="1" x14ac:dyDescent="0.2">
      <c r="A33" s="24">
        <v>40878</v>
      </c>
      <c r="B33" s="28">
        <v>5748</v>
      </c>
      <c r="C33" s="5">
        <v>4484</v>
      </c>
      <c r="D33" s="5">
        <v>69822</v>
      </c>
      <c r="E33" s="26">
        <f t="shared" si="1"/>
        <v>80054</v>
      </c>
      <c r="F33" s="4">
        <v>1420</v>
      </c>
      <c r="G33" s="8">
        <v>0.2</v>
      </c>
      <c r="H33" s="10">
        <f t="shared" si="2"/>
        <v>81474.2</v>
      </c>
      <c r="I33" s="9">
        <f>H33/29.3262</f>
        <v>2778.205154435283</v>
      </c>
      <c r="J33" s="10">
        <v>4.590095774647887</v>
      </c>
    </row>
    <row r="34" spans="1:14" ht="24" hidden="1" customHeight="1" x14ac:dyDescent="0.2">
      <c r="A34" s="24">
        <v>40909</v>
      </c>
      <c r="B34" s="28">
        <v>6382</v>
      </c>
      <c r="C34" s="5">
        <v>4503</v>
      </c>
      <c r="D34" s="5">
        <v>69112</v>
      </c>
      <c r="E34" s="26">
        <v>79997</v>
      </c>
      <c r="F34" s="4">
        <v>1425</v>
      </c>
      <c r="G34" s="8">
        <v>0.2</v>
      </c>
      <c r="H34" s="10">
        <f t="shared" si="2"/>
        <v>81422.2</v>
      </c>
      <c r="I34" s="9">
        <f>H34/29.1257</f>
        <v>2795.5448281071358</v>
      </c>
      <c r="J34" s="10">
        <v>4.3</v>
      </c>
    </row>
    <row r="35" spans="1:14" ht="24" hidden="1" customHeight="1" x14ac:dyDescent="0.2">
      <c r="A35" s="24">
        <v>40940</v>
      </c>
      <c r="B35" s="28">
        <v>6458</v>
      </c>
      <c r="C35" s="5">
        <v>4467</v>
      </c>
      <c r="D35" s="5">
        <v>68981</v>
      </c>
      <c r="E35" s="26">
        <v>79906</v>
      </c>
      <c r="F35" s="4">
        <v>1443</v>
      </c>
      <c r="G35" s="8">
        <v>0.2</v>
      </c>
      <c r="H35" s="10">
        <f t="shared" ref="H35" si="3">E35+F35+G35</f>
        <v>81349.2</v>
      </c>
      <c r="I35" s="9">
        <f>H35/28.7562</f>
        <v>2828.9273269764431</v>
      </c>
      <c r="J35" s="10">
        <v>4.3</v>
      </c>
    </row>
    <row r="36" spans="1:14" ht="24" hidden="1" customHeight="1" x14ac:dyDescent="0.2">
      <c r="A36" s="24">
        <v>40969</v>
      </c>
      <c r="B36" s="28">
        <v>6040</v>
      </c>
      <c r="C36" s="5">
        <v>4459</v>
      </c>
      <c r="D36" s="5">
        <v>68870</v>
      </c>
      <c r="E36" s="26">
        <v>79369</v>
      </c>
      <c r="F36" s="4">
        <v>1452</v>
      </c>
      <c r="G36" s="8">
        <v>0.1</v>
      </c>
      <c r="H36" s="10">
        <f t="shared" ref="H36" si="4">E36+F36+G36</f>
        <v>80821.100000000006</v>
      </c>
      <c r="I36" s="9">
        <v>2798.2</v>
      </c>
      <c r="J36" s="10">
        <v>4.3</v>
      </c>
    </row>
    <row r="37" spans="1:14" ht="24" hidden="1" customHeight="1" x14ac:dyDescent="0.2">
      <c r="A37" s="24">
        <v>41000</v>
      </c>
      <c r="B37" s="28">
        <v>6079</v>
      </c>
      <c r="C37" s="5">
        <v>4495</v>
      </c>
      <c r="D37" s="5">
        <v>68421</v>
      </c>
      <c r="E37" s="36">
        <v>78995</v>
      </c>
      <c r="F37" s="4">
        <v>1462</v>
      </c>
      <c r="G37" s="8">
        <v>0.1</v>
      </c>
      <c r="H37" s="10">
        <v>80457.100000000006</v>
      </c>
      <c r="I37" s="9">
        <v>2771.4</v>
      </c>
      <c r="J37" s="10">
        <v>4.3</v>
      </c>
    </row>
    <row r="38" spans="1:14" ht="24" hidden="1" customHeight="1" x14ac:dyDescent="0.2">
      <c r="A38" s="24">
        <v>41030</v>
      </c>
      <c r="B38" s="28">
        <v>5875</v>
      </c>
      <c r="C38" s="5">
        <v>4503</v>
      </c>
      <c r="D38" s="5">
        <v>67703</v>
      </c>
      <c r="E38" s="36">
        <v>78081</v>
      </c>
      <c r="F38" s="4">
        <v>1463</v>
      </c>
      <c r="G38" s="8">
        <v>0.2</v>
      </c>
      <c r="H38" s="10">
        <f t="shared" ref="H38:H42" si="5">E38+F38+G38</f>
        <v>79544.2</v>
      </c>
      <c r="I38" s="9">
        <v>2667.5</v>
      </c>
      <c r="J38" s="10">
        <v>4.2</v>
      </c>
    </row>
    <row r="39" spans="1:14" ht="1.5" hidden="1" customHeight="1" x14ac:dyDescent="0.2">
      <c r="A39" s="24">
        <v>41061</v>
      </c>
      <c r="B39" s="28">
        <v>6118</v>
      </c>
      <c r="C39" s="5">
        <v>4676</v>
      </c>
      <c r="D39" s="5">
        <v>74295</v>
      </c>
      <c r="E39" s="36">
        <v>85089</v>
      </c>
      <c r="F39" s="4">
        <v>1582</v>
      </c>
      <c r="G39" s="8">
        <v>0.1</v>
      </c>
      <c r="H39" s="10">
        <f t="shared" si="5"/>
        <v>86671.1</v>
      </c>
      <c r="I39" s="9">
        <v>2798</v>
      </c>
      <c r="J39" s="10">
        <v>4.5999999999999996</v>
      </c>
    </row>
    <row r="40" spans="1:14" ht="24" hidden="1" customHeight="1" x14ac:dyDescent="0.2">
      <c r="A40" s="24">
        <v>41091</v>
      </c>
      <c r="B40" s="28">
        <v>6305</v>
      </c>
      <c r="C40" s="5">
        <v>4654</v>
      </c>
      <c r="D40" s="5">
        <v>75348</v>
      </c>
      <c r="E40" s="36">
        <v>86307</v>
      </c>
      <c r="F40" s="4">
        <v>1568</v>
      </c>
      <c r="G40" s="8">
        <v>0.2</v>
      </c>
      <c r="H40" s="10">
        <f t="shared" si="5"/>
        <v>87875.199999999997</v>
      </c>
      <c r="I40" s="9">
        <v>2845.4</v>
      </c>
      <c r="J40" s="10">
        <v>4.7</v>
      </c>
      <c r="N40" s="38"/>
    </row>
    <row r="41" spans="1:14" ht="24" hidden="1" customHeight="1" x14ac:dyDescent="0.2">
      <c r="A41" s="24">
        <v>41122</v>
      </c>
      <c r="B41" s="28">
        <v>6361</v>
      </c>
      <c r="C41" s="5">
        <v>4631</v>
      </c>
      <c r="D41" s="5">
        <v>75754</v>
      </c>
      <c r="E41" s="36">
        <v>86746</v>
      </c>
      <c r="F41" s="4">
        <v>1561</v>
      </c>
      <c r="G41" s="8">
        <v>0.2</v>
      </c>
      <c r="H41" s="10">
        <f t="shared" si="5"/>
        <v>88307.199999999997</v>
      </c>
      <c r="I41" s="9">
        <v>2897.9</v>
      </c>
      <c r="J41" s="10">
        <v>4.7</v>
      </c>
      <c r="N41" s="38"/>
    </row>
    <row r="42" spans="1:14" ht="24" hidden="1" customHeight="1" x14ac:dyDescent="0.2">
      <c r="A42" s="24" t="s">
        <v>24</v>
      </c>
      <c r="B42" s="28">
        <v>6817</v>
      </c>
      <c r="C42" s="5">
        <v>4685</v>
      </c>
      <c r="D42" s="5">
        <v>76297</v>
      </c>
      <c r="E42" s="36">
        <v>87799</v>
      </c>
      <c r="F42" s="4">
        <v>1580</v>
      </c>
      <c r="G42" s="8">
        <v>0.2</v>
      </c>
      <c r="H42" s="10">
        <f t="shared" si="5"/>
        <v>89379.199999999997</v>
      </c>
      <c r="I42" s="9">
        <v>2935.9</v>
      </c>
      <c r="J42" s="10">
        <v>4.7</v>
      </c>
      <c r="M42" s="38"/>
    </row>
    <row r="43" spans="1:14" ht="24" hidden="1" customHeight="1" x14ac:dyDescent="0.2">
      <c r="A43" s="24">
        <v>41183</v>
      </c>
      <c r="B43" s="28">
        <v>6689</v>
      </c>
      <c r="C43" s="5">
        <v>4761</v>
      </c>
      <c r="D43" s="5">
        <v>76522</v>
      </c>
      <c r="E43" s="36">
        <v>87972</v>
      </c>
      <c r="F43" s="4">
        <v>1606</v>
      </c>
      <c r="G43" s="8">
        <v>0.1</v>
      </c>
      <c r="H43" s="10">
        <f t="shared" ref="H43" si="6">E43+F43+G43</f>
        <v>89578.1</v>
      </c>
      <c r="I43" s="9">
        <v>2891.8</v>
      </c>
      <c r="J43" s="10">
        <v>4.7</v>
      </c>
      <c r="M43" s="38"/>
    </row>
    <row r="44" spans="1:14" ht="24" hidden="1" customHeight="1" x14ac:dyDescent="0.2">
      <c r="A44" s="24">
        <v>41214</v>
      </c>
      <c r="B44" s="28">
        <v>6694</v>
      </c>
      <c r="C44" s="5">
        <v>4714</v>
      </c>
      <c r="D44" s="5">
        <v>78955</v>
      </c>
      <c r="E44" s="36">
        <v>90363</v>
      </c>
      <c r="F44" s="4">
        <v>1588</v>
      </c>
      <c r="G44" s="8">
        <v>0.2</v>
      </c>
      <c r="H44" s="10">
        <f t="shared" ref="H44" si="7">E44+F44+G44</f>
        <v>91951.2</v>
      </c>
      <c r="I44" s="9">
        <v>2990.7</v>
      </c>
      <c r="J44" s="10">
        <v>4.9000000000000004</v>
      </c>
      <c r="M44" s="38"/>
    </row>
    <row r="45" spans="1:14" ht="24" hidden="1" customHeight="1" x14ac:dyDescent="0.2">
      <c r="A45" s="24" t="s">
        <v>25</v>
      </c>
      <c r="B45" s="28">
        <v>6399</v>
      </c>
      <c r="C45" s="5">
        <v>4688</v>
      </c>
      <c r="D45" s="5">
        <v>80322</v>
      </c>
      <c r="E45" s="36">
        <v>91409</v>
      </c>
      <c r="F45" s="4">
        <v>1579</v>
      </c>
      <c r="G45" s="8">
        <v>0.2</v>
      </c>
      <c r="H45" s="10">
        <f t="shared" ref="H45" si="8">E45+F45+G45</f>
        <v>92988.2</v>
      </c>
      <c r="I45" s="9">
        <v>3046.3</v>
      </c>
      <c r="J45" s="10">
        <v>4.9000000000000004</v>
      </c>
      <c r="M45" s="38"/>
    </row>
    <row r="46" spans="1:14" ht="24" hidden="1" customHeight="1" x14ac:dyDescent="0.2">
      <c r="A46" s="24" t="s">
        <v>26</v>
      </c>
      <c r="B46" s="28">
        <v>6410</v>
      </c>
      <c r="C46" s="5">
        <v>4681</v>
      </c>
      <c r="D46" s="5">
        <v>82858</v>
      </c>
      <c r="E46" s="36">
        <v>93949</v>
      </c>
      <c r="F46" s="4">
        <v>1577</v>
      </c>
      <c r="G46" s="8">
        <v>0.1</v>
      </c>
      <c r="H46" s="10">
        <f t="shared" ref="H46:H47" si="9">E46+F46+G46</f>
        <v>95526.1</v>
      </c>
      <c r="I46" s="9">
        <v>3142.2</v>
      </c>
      <c r="J46" s="10">
        <v>5.0999999999999996</v>
      </c>
      <c r="M46" s="38"/>
    </row>
    <row r="47" spans="1:14" ht="24" hidden="1" customHeight="1" x14ac:dyDescent="0.2">
      <c r="A47" s="39" t="s">
        <v>27</v>
      </c>
      <c r="B47" s="28">
        <v>6195</v>
      </c>
      <c r="C47" s="5">
        <v>4664</v>
      </c>
      <c r="D47" s="5">
        <v>82523</v>
      </c>
      <c r="E47" s="26">
        <v>93382</v>
      </c>
      <c r="F47" s="16">
        <v>1571</v>
      </c>
      <c r="G47" s="8">
        <v>0.1</v>
      </c>
      <c r="H47" s="10">
        <f t="shared" si="9"/>
        <v>94953.1</v>
      </c>
      <c r="I47" s="10">
        <v>3081</v>
      </c>
      <c r="J47" s="10">
        <v>4.7300945240793553</v>
      </c>
      <c r="K47" s="38"/>
      <c r="M47" s="38"/>
    </row>
    <row r="48" spans="1:14" ht="24" hidden="1" customHeight="1" x14ac:dyDescent="0.2">
      <c r="A48" s="58" t="s">
        <v>28</v>
      </c>
      <c r="B48" s="40">
        <v>5542</v>
      </c>
      <c r="C48" s="41">
        <v>4651</v>
      </c>
      <c r="D48" s="41">
        <v>93693</v>
      </c>
      <c r="E48" s="42">
        <v>103886</v>
      </c>
      <c r="F48" s="43">
        <v>1568</v>
      </c>
      <c r="G48" s="44">
        <v>0.1</v>
      </c>
      <c r="H48" s="10">
        <f t="shared" ref="H48:H52" si="10">E48+F48+G48</f>
        <v>105454.1</v>
      </c>
      <c r="I48" s="45">
        <v>3391.5</v>
      </c>
      <c r="J48" s="10">
        <v>5.253202485771574</v>
      </c>
      <c r="K48" s="38"/>
      <c r="M48" s="38"/>
    </row>
    <row r="49" spans="1:13" ht="24" hidden="1" customHeight="1" x14ac:dyDescent="0.2">
      <c r="A49" s="58" t="s">
        <v>29</v>
      </c>
      <c r="B49" s="40">
        <v>4699</v>
      </c>
      <c r="C49" s="41">
        <v>4662</v>
      </c>
      <c r="D49" s="41">
        <v>94063</v>
      </c>
      <c r="E49" s="47">
        <v>103424</v>
      </c>
      <c r="F49" s="43">
        <v>1616</v>
      </c>
      <c r="G49" s="44">
        <v>0.1</v>
      </c>
      <c r="H49" s="10">
        <f t="shared" si="10"/>
        <v>105040.1</v>
      </c>
      <c r="I49" s="48">
        <v>3386.9</v>
      </c>
      <c r="J49" s="9">
        <v>5.2325790502758514</v>
      </c>
      <c r="K49" s="38"/>
      <c r="M49" s="38"/>
    </row>
    <row r="50" spans="1:13" ht="24" hidden="1" customHeight="1" thickTop="1" x14ac:dyDescent="0.2">
      <c r="A50" s="58" t="s">
        <v>30</v>
      </c>
      <c r="B50" s="40">
        <v>5165</v>
      </c>
      <c r="C50" s="41">
        <v>4662</v>
      </c>
      <c r="D50" s="41">
        <v>90668</v>
      </c>
      <c r="E50" s="47">
        <v>100495</v>
      </c>
      <c r="F50" s="43">
        <v>1619</v>
      </c>
      <c r="G50" s="44">
        <v>0.1</v>
      </c>
      <c r="H50" s="10">
        <f t="shared" si="10"/>
        <v>102114.1</v>
      </c>
      <c r="I50" s="48">
        <v>3316.3</v>
      </c>
      <c r="J50" s="9">
        <v>5.0868201800814479</v>
      </c>
      <c r="K50" s="38"/>
      <c r="M50" s="38"/>
    </row>
    <row r="51" spans="1:13" ht="24" customHeight="1" thickTop="1" x14ac:dyDescent="0.2">
      <c r="A51" s="58" t="s">
        <v>31</v>
      </c>
      <c r="B51" s="40">
        <v>5407</v>
      </c>
      <c r="C51" s="41">
        <v>4667</v>
      </c>
      <c r="D51" s="41">
        <v>89022</v>
      </c>
      <c r="E51" s="47">
        <v>99096</v>
      </c>
      <c r="F51" s="43">
        <v>1620</v>
      </c>
      <c r="G51" s="44">
        <v>0.1</v>
      </c>
      <c r="H51" s="10">
        <f t="shared" si="10"/>
        <v>100716.1</v>
      </c>
      <c r="I51" s="48">
        <v>3271.5</v>
      </c>
      <c r="J51" s="10">
        <v>5.0171787239871986</v>
      </c>
      <c r="K51" s="38"/>
      <c r="M51" s="38"/>
    </row>
    <row r="52" spans="1:13" ht="24" customHeight="1" x14ac:dyDescent="0.2">
      <c r="A52" s="58" t="s">
        <v>32</v>
      </c>
      <c r="B52" s="40">
        <v>5140</v>
      </c>
      <c r="C52" s="41">
        <v>4667</v>
      </c>
      <c r="D52" s="41">
        <v>90922</v>
      </c>
      <c r="E52" s="47">
        <v>100729</v>
      </c>
      <c r="F52" s="43">
        <v>1717</v>
      </c>
      <c r="G52" s="44">
        <v>0.1</v>
      </c>
      <c r="H52" s="10">
        <f t="shared" si="10"/>
        <v>102446.1</v>
      </c>
      <c r="I52" s="48">
        <f>H52/30.4674</f>
        <v>3362.4825223025268</v>
      </c>
      <c r="J52" s="10">
        <v>5.1033587805272926</v>
      </c>
      <c r="K52" s="38"/>
      <c r="M52" s="38"/>
    </row>
    <row r="53" spans="1:13" ht="24" customHeight="1" x14ac:dyDescent="0.2">
      <c r="A53" s="58" t="s">
        <v>33</v>
      </c>
      <c r="B53" s="40">
        <v>5043</v>
      </c>
      <c r="C53" s="41">
        <v>4671</v>
      </c>
      <c r="D53" s="41">
        <v>90302</v>
      </c>
      <c r="E53" s="47">
        <v>100016</v>
      </c>
      <c r="F53" s="43">
        <v>1698</v>
      </c>
      <c r="G53" s="44">
        <v>0.1</v>
      </c>
      <c r="H53" s="10">
        <f t="shared" ref="H53" si="11">E53+F53+G53</f>
        <v>101714.1</v>
      </c>
      <c r="I53" s="48">
        <f>H53/30.0499</f>
        <v>3384.8398829946191</v>
      </c>
      <c r="J53" s="10">
        <v>5.0668941554478995</v>
      </c>
      <c r="K53" s="38"/>
      <c r="M53" s="38"/>
    </row>
    <row r="54" spans="1:13" ht="24" customHeight="1" x14ac:dyDescent="0.2">
      <c r="A54" s="58" t="s">
        <v>34</v>
      </c>
      <c r="B54" s="40">
        <v>4757</v>
      </c>
      <c r="C54" s="41">
        <v>4650</v>
      </c>
      <c r="D54" s="41">
        <v>89619</v>
      </c>
      <c r="E54" s="47">
        <v>99026</v>
      </c>
      <c r="F54" s="43">
        <v>1761</v>
      </c>
      <c r="G54" s="44">
        <v>0.1</v>
      </c>
      <c r="H54" s="10">
        <f t="shared" ref="H54" si="12">E54+F54+G54</f>
        <v>100787.1</v>
      </c>
      <c r="I54" s="48">
        <f>H54/30.2987</f>
        <v>3326.4496496549359</v>
      </c>
      <c r="J54" s="10">
        <v>5.020715593359653</v>
      </c>
      <c r="K54" s="38"/>
      <c r="M54" s="38"/>
    </row>
    <row r="55" spans="1:13" ht="24" customHeight="1" x14ac:dyDescent="0.2">
      <c r="A55" s="58" t="s">
        <v>35</v>
      </c>
      <c r="B55" s="40">
        <v>4536</v>
      </c>
      <c r="C55" s="41">
        <v>4630</v>
      </c>
      <c r="D55" s="41">
        <v>94092</v>
      </c>
      <c r="E55" s="47">
        <v>103258</v>
      </c>
      <c r="F55" s="43">
        <v>1751</v>
      </c>
      <c r="G55" s="44">
        <v>0.1</v>
      </c>
      <c r="H55" s="10">
        <f t="shared" ref="H55:H58" si="13">E55+F55+G55</f>
        <v>105009.1</v>
      </c>
      <c r="I55" s="48">
        <f>H55/30.0792</f>
        <v>3491.0868640123408</v>
      </c>
      <c r="J55" s="10">
        <v>5.2310347833667512</v>
      </c>
      <c r="K55" s="38"/>
      <c r="M55" s="38"/>
    </row>
    <row r="56" spans="1:13" ht="24" customHeight="1" x14ac:dyDescent="0.2">
      <c r="A56" s="58" t="s">
        <v>36</v>
      </c>
      <c r="B56" s="40">
        <v>4776</v>
      </c>
      <c r="C56" s="41">
        <v>4648</v>
      </c>
      <c r="D56" s="41">
        <v>93308</v>
      </c>
      <c r="E56" s="47">
        <v>102732</v>
      </c>
      <c r="F56" s="43">
        <v>1751</v>
      </c>
      <c r="G56" s="44">
        <v>0.1</v>
      </c>
      <c r="H56" s="10">
        <f t="shared" ref="H56" si="14">E56+F56+G56</f>
        <v>104483.1</v>
      </c>
      <c r="I56" s="48">
        <v>3459.3</v>
      </c>
      <c r="J56" s="10">
        <v>5.2048320609736356</v>
      </c>
      <c r="K56" s="38"/>
      <c r="M56" s="38"/>
    </row>
    <row r="57" spans="1:13" ht="24" customHeight="1" x14ac:dyDescent="0.2">
      <c r="A57" s="58" t="s">
        <v>37</v>
      </c>
      <c r="B57" s="40">
        <v>5036</v>
      </c>
      <c r="C57" s="41">
        <v>4637</v>
      </c>
      <c r="D57" s="41">
        <v>98772</v>
      </c>
      <c r="E57" s="47">
        <v>108445</v>
      </c>
      <c r="F57" s="43">
        <v>1761</v>
      </c>
      <c r="G57" s="44">
        <v>0.1</v>
      </c>
      <c r="H57" s="10">
        <f t="shared" si="13"/>
        <v>110206.1</v>
      </c>
      <c r="I57" s="48">
        <v>3662.5</v>
      </c>
      <c r="J57" s="10">
        <v>5.4897243981717878</v>
      </c>
      <c r="K57" s="38"/>
      <c r="M57" s="38"/>
    </row>
    <row r="58" spans="1:13" ht="24" customHeight="1" x14ac:dyDescent="0.2">
      <c r="A58" s="58" t="s">
        <v>38</v>
      </c>
      <c r="B58" s="40">
        <v>4900</v>
      </c>
      <c r="C58" s="41">
        <v>4648</v>
      </c>
      <c r="D58" s="41">
        <v>100713</v>
      </c>
      <c r="E58" s="47">
        <v>110261</v>
      </c>
      <c r="F58" s="43">
        <v>1757</v>
      </c>
      <c r="G58" s="44">
        <v>0.1</v>
      </c>
      <c r="H58" s="10">
        <f t="shared" si="13"/>
        <v>112018.1</v>
      </c>
      <c r="I58" s="48">
        <v>3722.9</v>
      </c>
      <c r="J58" s="10">
        <v>5.6</v>
      </c>
      <c r="K58" s="38"/>
      <c r="M58" s="38"/>
    </row>
    <row r="59" spans="1:13" ht="24" customHeight="1" x14ac:dyDescent="0.2">
      <c r="A59" s="58" t="s">
        <v>42</v>
      </c>
      <c r="B59" s="40">
        <v>4867</v>
      </c>
      <c r="C59" s="41">
        <v>4648</v>
      </c>
      <c r="D59" s="41">
        <v>105183</v>
      </c>
      <c r="E59" s="47">
        <v>114698</v>
      </c>
      <c r="F59" s="43">
        <v>1782</v>
      </c>
      <c r="G59" s="44">
        <v>0.1</v>
      </c>
      <c r="H59" s="10">
        <f>E59+F59+G59</f>
        <v>116480.1</v>
      </c>
      <c r="I59" s="48">
        <v>3885.8</v>
      </c>
      <c r="J59" s="10">
        <v>5.8</v>
      </c>
      <c r="K59" s="38"/>
      <c r="M59" s="38"/>
    </row>
    <row r="60" spans="1:13" ht="24" customHeight="1" x14ac:dyDescent="0.2">
      <c r="A60" s="58" t="s">
        <v>41</v>
      </c>
      <c r="B60" s="40">
        <v>4773</v>
      </c>
      <c r="C60" s="41">
        <v>4666</v>
      </c>
      <c r="D60" s="41">
        <v>107597</v>
      </c>
      <c r="E60" s="47">
        <v>117036</v>
      </c>
      <c r="F60" s="43">
        <v>1788</v>
      </c>
      <c r="G60" s="44">
        <v>0</v>
      </c>
      <c r="H60" s="10">
        <f>E60+F60+G60</f>
        <v>118824</v>
      </c>
      <c r="I60" s="48">
        <v>3927.7</v>
      </c>
      <c r="J60" s="10">
        <v>5.9</v>
      </c>
      <c r="K60" s="38"/>
      <c r="M60" s="38"/>
    </row>
    <row r="61" spans="1:13" ht="24" customHeight="1" x14ac:dyDescent="0.2">
      <c r="A61" s="58" t="s">
        <v>44</v>
      </c>
      <c r="B61" s="40">
        <v>5001</v>
      </c>
      <c r="C61" s="41">
        <v>4669</v>
      </c>
      <c r="D61" s="41">
        <v>109961</v>
      </c>
      <c r="E61" s="47">
        <v>119631</v>
      </c>
      <c r="F61" s="43">
        <v>1793</v>
      </c>
      <c r="G61" s="44">
        <v>0.1</v>
      </c>
      <c r="H61" s="10">
        <v>121424.1</v>
      </c>
      <c r="I61" s="48">
        <v>4015.5</v>
      </c>
      <c r="J61" s="10">
        <v>6</v>
      </c>
      <c r="K61" s="38"/>
      <c r="M61" s="38"/>
    </row>
    <row r="62" spans="1:13" ht="24" customHeight="1" x14ac:dyDescent="0.2">
      <c r="A62" s="58" t="s">
        <v>45</v>
      </c>
      <c r="B62" s="40">
        <v>4960</v>
      </c>
      <c r="C62" s="41">
        <v>4668</v>
      </c>
      <c r="D62" s="41">
        <v>111415</v>
      </c>
      <c r="E62" s="47">
        <v>121043</v>
      </c>
      <c r="F62" s="43">
        <v>1789</v>
      </c>
      <c r="G62" s="44">
        <v>0.1</v>
      </c>
      <c r="H62" s="10">
        <v>122832.1</v>
      </c>
      <c r="I62" s="48">
        <v>4033.5</v>
      </c>
      <c r="J62" s="10">
        <v>6.1</v>
      </c>
      <c r="K62" s="38"/>
      <c r="M62" s="38"/>
    </row>
    <row r="63" spans="1:13" ht="24" customHeight="1" thickBot="1" x14ac:dyDescent="0.25">
      <c r="A63" s="59" t="s">
        <v>47</v>
      </c>
      <c r="B63" s="61">
        <v>4999</v>
      </c>
      <c r="C63" s="60">
        <v>4684</v>
      </c>
      <c r="D63" s="60">
        <v>113535</v>
      </c>
      <c r="E63" s="63">
        <v>123218</v>
      </c>
      <c r="F63" s="61">
        <v>1802</v>
      </c>
      <c r="G63" s="62">
        <v>0</v>
      </c>
      <c r="H63" s="29">
        <v>125020</v>
      </c>
      <c r="I63" s="46">
        <v>4051.9</v>
      </c>
      <c r="J63" s="29">
        <v>6.2</v>
      </c>
      <c r="K63" s="38"/>
      <c r="M63" s="38"/>
    </row>
    <row r="64" spans="1:13" customFormat="1" ht="20.25" customHeight="1" thickTop="1" x14ac:dyDescent="0.25">
      <c r="A64" s="49" t="s">
        <v>40</v>
      </c>
      <c r="B64" s="31"/>
      <c r="C64" s="31"/>
      <c r="D64" s="31"/>
      <c r="E64" s="32"/>
      <c r="F64" s="31"/>
      <c r="G64" s="31"/>
      <c r="H64" s="31"/>
      <c r="I64" s="31"/>
      <c r="J64" s="31"/>
    </row>
    <row r="65" spans="1:10" ht="15.75" customHeight="1" x14ac:dyDescent="0.2">
      <c r="A65" s="33" t="s">
        <v>46</v>
      </c>
      <c r="B65" s="33"/>
      <c r="D65" s="32"/>
      <c r="E65" s="32"/>
      <c r="F65" s="32"/>
      <c r="G65" s="34"/>
      <c r="H65" s="31"/>
      <c r="I65" s="31"/>
      <c r="J65" s="31"/>
    </row>
    <row r="66" spans="1:10" ht="18" customHeight="1" x14ac:dyDescent="0.2">
      <c r="A66" s="35" t="s">
        <v>17</v>
      </c>
    </row>
    <row r="68" spans="1:10" x14ac:dyDescent="0.2">
      <c r="B68" s="30"/>
      <c r="C68" s="30"/>
      <c r="E68" s="30"/>
      <c r="F68" s="30"/>
    </row>
    <row r="69" spans="1:10" x14ac:dyDescent="0.2">
      <c r="B69" s="30"/>
      <c r="C69" s="30"/>
    </row>
    <row r="74" spans="1:10" x14ac:dyDescent="0.2">
      <c r="B74" s="30"/>
      <c r="C74" s="30"/>
      <c r="E74" s="30"/>
      <c r="F74" s="30"/>
    </row>
    <row r="75" spans="1:10" x14ac:dyDescent="0.2">
      <c r="B75" s="30"/>
      <c r="C75" s="30"/>
    </row>
  </sheetData>
  <mergeCells count="9">
    <mergeCell ref="J3:J6"/>
    <mergeCell ref="B3:E3"/>
    <mergeCell ref="B4:E4"/>
    <mergeCell ref="B5:E5"/>
    <mergeCell ref="B7:H7"/>
    <mergeCell ref="F3:F6"/>
    <mergeCell ref="G3:G6"/>
    <mergeCell ref="H3:H6"/>
    <mergeCell ref="I3:I6"/>
  </mergeCells>
  <printOptions horizontalCentered="1"/>
  <pageMargins left="0" right="0" top="0.74803149606299213" bottom="0" header="0" footer="0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36</vt:lpstr>
      <vt:lpstr>'36'!Print_Area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Falzana Atchia</dc:creator>
  <cp:lastModifiedBy>Falzana Atchia</cp:lastModifiedBy>
  <cp:lastPrinted>2014-08-13T10:52:27Z</cp:lastPrinted>
  <dcterms:created xsi:type="dcterms:W3CDTF">2012-02-10T09:38:43Z</dcterms:created>
  <dcterms:modified xsi:type="dcterms:W3CDTF">2014-09-05T11:10:57Z</dcterms:modified>
</cp:coreProperties>
</file>