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 Documents\Statistics - Bulletin\Supervision-Bulletin\Bulletin 2016\May 2016\"/>
    </mc:Choice>
  </mc:AlternateContent>
  <bookViews>
    <workbookView xWindow="0" yWindow="0" windowWidth="21600" windowHeight="9135"/>
  </bookViews>
  <sheets>
    <sheet name="52a-b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Database">'[1]Table-1'!#REF!</definedName>
    <definedName name="_xlnm.Print_Area" localSheetId="0">'52a-b'!$A$1:$AY$40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37" i="1" l="1"/>
  <c r="AV37" i="1"/>
  <c r="AW36" i="1"/>
  <c r="AV36" i="1"/>
  <c r="AM36" i="1"/>
  <c r="AW35" i="1"/>
  <c r="AV35" i="1"/>
  <c r="AW32" i="1"/>
  <c r="AV32" i="1"/>
  <c r="AT30" i="1"/>
  <c r="AS30" i="1"/>
  <c r="AR30" i="1"/>
  <c r="AQ30" i="1"/>
  <c r="AP30" i="1"/>
  <c r="AO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AV21" i="1"/>
  <c r="AW19" i="1"/>
  <c r="AV19" i="1"/>
  <c r="Z19" i="1"/>
  <c r="AW16" i="1"/>
  <c r="AV16" i="1"/>
  <c r="AZ13" i="1"/>
  <c r="AW13" i="1"/>
  <c r="AV13" i="1"/>
  <c r="AT13" i="1"/>
  <c r="AR13" i="1"/>
  <c r="AQ13" i="1"/>
  <c r="X13" i="1"/>
  <c r="AW12" i="1"/>
  <c r="AV12" i="1"/>
  <c r="AP12" i="1"/>
  <c r="AP13" i="1" s="1"/>
  <c r="Y12" i="1"/>
  <c r="Y13" i="1" s="1"/>
  <c r="X12" i="1"/>
  <c r="AW11" i="1"/>
  <c r="AV11" i="1"/>
  <c r="AW8" i="1"/>
  <c r="AV8" i="1"/>
  <c r="AW7" i="1"/>
  <c r="AV7" i="1"/>
  <c r="AW4" i="1"/>
  <c r="AV4" i="1"/>
</calcChain>
</file>

<file path=xl/sharedStrings.xml><?xml version="1.0" encoding="utf-8"?>
<sst xmlns="http://schemas.openxmlformats.org/spreadsheetml/2006/main" count="24" uniqueCount="23">
  <si>
    <t>Table 52a: Electronic Banking Transactions: April 2015 - April 2016</t>
  </si>
  <si>
    <t>Number of ATMs in Operation</t>
  </si>
  <si>
    <t>Number of Transactions***</t>
  </si>
  <si>
    <t xml:space="preserve">Value of Transactions * : (Rs mn)  </t>
  </si>
  <si>
    <t>Number of Cards in Circulation</t>
  </si>
  <si>
    <t xml:space="preserve">  Credit Cards</t>
  </si>
  <si>
    <t xml:space="preserve">  Debit Cards and Others</t>
  </si>
  <si>
    <t xml:space="preserve">  Total</t>
  </si>
  <si>
    <t xml:space="preserve">Outstanding Advances </t>
  </si>
  <si>
    <t>on Credit Cards: (Rs mn)***</t>
  </si>
  <si>
    <t>Of which</t>
  </si>
  <si>
    <t>Outstanding advances on credit cards to the personal and professional sectors: (Rs mn)</t>
  </si>
  <si>
    <t xml:space="preserve">Impaired advances on credit cards to the personal and professional sectors ** : (Rs mn) </t>
  </si>
  <si>
    <t xml:space="preserve"> * Involving the use of credit cards, debit cards, ATMs and Merchant Points of Sale.</t>
  </si>
  <si>
    <t xml:space="preserve">** Information available on a quarterly basis. </t>
  </si>
  <si>
    <t>*** Figures for April 2015 have been restated</t>
  </si>
  <si>
    <t>Source: Supervision Department.</t>
  </si>
  <si>
    <t>Number of Customers</t>
  </si>
  <si>
    <t>Number of Transactions</t>
  </si>
  <si>
    <t>Value of Transactions: (Rs mn)</t>
  </si>
  <si>
    <t xml:space="preserve">Average Value of Transactions** (Rs mn) </t>
  </si>
  <si>
    <t>**Average monthly transactions from the start of the calendar year.</t>
  </si>
  <si>
    <t>Table 52b: Internet Banking Transactions: April 2015 -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</si>
</sst>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164" formatCode="[$-409]mmm\-yy;@"/>
    <numFmt numFmtId="165" formatCode="#,##0.0"/>
    <numFmt numFmtId="166" formatCode="_-* #,##0.00_-;\-* #,##0.00_-;_-* &quot;-&quot;??_-;_-@_-"/>
    <numFmt numFmtId="167" formatCode="_-* #,##0_-;\-* #,##0_-;_-* &quot;-&quot;??_-;_-@_-"/>
    <numFmt numFmtId="168" formatCode="_(* #,##0_);_(* \(#,##0\);_(* &quot;-&quot;??_);_(@_)"/>
    <numFmt numFmtId="169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imes New Roman"/>
      <family val="1"/>
    </font>
    <font>
      <sz val="18"/>
      <name val="Arial"/>
      <family val="2"/>
    </font>
    <font>
      <sz val="18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12"/>
      <color theme="1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.5"/>
      <color indexed="8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22"/>
        <bgColor theme="0" tint="-0.14999847407452621"/>
      </patternFill>
    </fill>
    <fill>
      <patternFill patternType="gray125">
        <bgColor theme="0"/>
      </patternFill>
    </fill>
    <fill>
      <patternFill patternType="mediumGray">
        <fgColor indexed="22"/>
        <bgColor theme="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indent="1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1" fillId="3" borderId="3" xfId="1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3" fontId="9" fillId="2" borderId="5" xfId="1" applyNumberFormat="1" applyFont="1" applyFill="1" applyBorder="1" applyAlignment="1">
      <alignment vertical="center"/>
    </xf>
    <xf numFmtId="3" fontId="9" fillId="0" borderId="5" xfId="1" applyNumberFormat="1" applyFont="1" applyFill="1" applyBorder="1" applyAlignment="1">
      <alignment vertical="center"/>
    </xf>
    <xf numFmtId="0" fontId="9" fillId="3" borderId="4" xfId="1" applyFont="1" applyFill="1" applyBorder="1" applyAlignment="1">
      <alignment horizontal="left" vertical="center" indent="1"/>
    </xf>
    <xf numFmtId="0" fontId="14" fillId="2" borderId="5" xfId="1" applyFont="1" applyFill="1" applyBorder="1" applyAlignment="1">
      <alignment vertical="center"/>
    </xf>
    <xf numFmtId="165" fontId="9" fillId="2" borderId="5" xfId="1" applyNumberFormat="1" applyFont="1" applyFill="1" applyBorder="1" applyAlignment="1">
      <alignment vertical="center"/>
    </xf>
    <xf numFmtId="165" fontId="9" fillId="0" borderId="5" xfId="1" applyNumberFormat="1" applyFont="1" applyFill="1" applyBorder="1" applyAlignment="1">
      <alignment vertical="center"/>
    </xf>
    <xf numFmtId="0" fontId="9" fillId="3" borderId="4" xfId="1" applyFont="1" applyFill="1" applyBorder="1" applyAlignment="1">
      <alignment horizontal="centerContinuous" vertical="center"/>
    </xf>
    <xf numFmtId="0" fontId="13" fillId="4" borderId="6" xfId="1" applyFont="1" applyFill="1" applyBorder="1" applyAlignment="1">
      <alignment vertical="center"/>
    </xf>
    <xf numFmtId="0" fontId="13" fillId="4" borderId="7" xfId="1" applyFont="1" applyFill="1" applyBorder="1" applyAlignment="1">
      <alignment vertical="center"/>
    </xf>
    <xf numFmtId="0" fontId="9" fillId="4" borderId="8" xfId="1" applyFont="1" applyFill="1" applyBorder="1" applyAlignment="1">
      <alignment vertical="center"/>
    </xf>
    <xf numFmtId="0" fontId="14" fillId="4" borderId="8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167" fontId="13" fillId="2" borderId="5" xfId="2" applyNumberFormat="1" applyFont="1" applyFill="1" applyBorder="1" applyAlignment="1">
      <alignment vertical="center"/>
    </xf>
    <xf numFmtId="167" fontId="9" fillId="2" borderId="5" xfId="2" applyNumberFormat="1" applyFont="1" applyFill="1" applyBorder="1" applyAlignment="1">
      <alignment vertical="center"/>
    </xf>
    <xf numFmtId="167" fontId="6" fillId="2" borderId="0" xfId="2" applyNumberFormat="1" applyFont="1" applyFill="1" applyBorder="1" applyAlignment="1">
      <alignment vertical="center"/>
    </xf>
    <xf numFmtId="168" fontId="13" fillId="2" borderId="5" xfId="2" applyNumberFormat="1" applyFont="1" applyFill="1" applyBorder="1" applyAlignment="1">
      <alignment horizontal="center" vertical="center"/>
    </xf>
    <xf numFmtId="168" fontId="9" fillId="2" borderId="5" xfId="2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167" fontId="9" fillId="3" borderId="4" xfId="2" applyNumberFormat="1" applyFont="1" applyFill="1" applyBorder="1" applyAlignment="1">
      <alignment vertical="center"/>
    </xf>
    <xf numFmtId="167" fontId="9" fillId="3" borderId="4" xfId="2" applyNumberFormat="1" applyFont="1" applyFill="1" applyBorder="1" applyAlignment="1">
      <alignment horizontal="left" vertical="center" indent="2"/>
    </xf>
    <xf numFmtId="165" fontId="13" fillId="2" borderId="5" xfId="1" applyNumberFormat="1" applyFont="1" applyFill="1" applyBorder="1" applyAlignment="1">
      <alignment vertical="center"/>
    </xf>
    <xf numFmtId="165" fontId="15" fillId="2" borderId="5" xfId="1" applyNumberFormat="1" applyFont="1" applyFill="1" applyBorder="1" applyAlignment="1">
      <alignment vertical="center"/>
    </xf>
    <xf numFmtId="0" fontId="16" fillId="3" borderId="4" xfId="1" applyFont="1" applyFill="1" applyBorder="1" applyAlignment="1">
      <alignment vertical="center"/>
    </xf>
    <xf numFmtId="0" fontId="15" fillId="2" borderId="5" xfId="1" applyFont="1" applyFill="1" applyBorder="1" applyAlignment="1">
      <alignment vertical="center"/>
    </xf>
    <xf numFmtId="0" fontId="16" fillId="3" borderId="4" xfId="1" applyFont="1" applyFill="1" applyBorder="1" applyAlignment="1">
      <alignment vertical="center" wrapText="1"/>
    </xf>
    <xf numFmtId="165" fontId="17" fillId="2" borderId="5" xfId="1" applyNumberFormat="1" applyFont="1" applyFill="1" applyBorder="1" applyAlignment="1">
      <alignment vertical="center"/>
    </xf>
    <xf numFmtId="165" fontId="16" fillId="2" borderId="5" xfId="1" applyNumberFormat="1" applyFont="1" applyFill="1" applyBorder="1" applyAlignment="1">
      <alignment vertical="center"/>
    </xf>
    <xf numFmtId="165" fontId="18" fillId="2" borderId="5" xfId="1" applyNumberFormat="1" applyFont="1" applyFill="1" applyBorder="1" applyAlignment="1">
      <alignment vertical="center"/>
    </xf>
    <xf numFmtId="0" fontId="16" fillId="3" borderId="4" xfId="1" applyFont="1" applyFill="1" applyBorder="1" applyAlignment="1">
      <alignment horizontal="left" vertical="center" wrapText="1"/>
    </xf>
    <xf numFmtId="169" fontId="13" fillId="2" borderId="5" xfId="1" applyNumberFormat="1" applyFont="1" applyFill="1" applyBorder="1" applyAlignment="1">
      <alignment vertical="center"/>
    </xf>
    <xf numFmtId="166" fontId="9" fillId="2" borderId="5" xfId="2" applyFont="1" applyFill="1" applyBorder="1" applyAlignment="1">
      <alignment vertical="center"/>
    </xf>
    <xf numFmtId="169" fontId="9" fillId="2" borderId="5" xfId="1" applyNumberFormat="1" applyFont="1" applyFill="1" applyBorder="1" applyAlignment="1">
      <alignment vertical="center"/>
    </xf>
    <xf numFmtId="169" fontId="14" fillId="2" borderId="5" xfId="1" applyNumberFormat="1" applyFont="1" applyFill="1" applyBorder="1" applyAlignment="1">
      <alignment vertical="center"/>
    </xf>
    <xf numFmtId="0" fontId="19" fillId="3" borderId="9" xfId="1" applyFont="1" applyFill="1" applyBorder="1" applyAlignment="1">
      <alignment horizontal="left" vertical="center" indent="1"/>
    </xf>
    <xf numFmtId="0" fontId="6" fillId="2" borderId="10" xfId="1" applyFont="1" applyFill="1" applyBorder="1" applyAlignment="1">
      <alignment vertical="center"/>
    </xf>
    <xf numFmtId="0" fontId="20" fillId="2" borderId="10" xfId="1" applyFont="1" applyFill="1" applyBorder="1" applyAlignment="1">
      <alignment vertical="center"/>
    </xf>
    <xf numFmtId="0" fontId="21" fillId="2" borderId="10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7" fillId="2" borderId="0" xfId="1" applyFont="1" applyFill="1" applyBorder="1" applyAlignment="1">
      <alignment horizontal="left" vertical="center" indent="1"/>
    </xf>
    <xf numFmtId="0" fontId="3" fillId="2" borderId="0" xfId="1" applyFont="1" applyFill="1" applyBorder="1" applyAlignment="1">
      <alignment vertical="center"/>
    </xf>
    <xf numFmtId="0" fontId="1" fillId="2" borderId="0" xfId="1" applyFill="1" applyBorder="1"/>
    <xf numFmtId="0" fontId="22" fillId="2" borderId="0" xfId="1" applyFont="1" applyFill="1" applyBorder="1"/>
    <xf numFmtId="0" fontId="2" fillId="2" borderId="0" xfId="1" applyFont="1" applyFill="1" applyBorder="1"/>
    <xf numFmtId="0" fontId="1" fillId="2" borderId="0" xfId="1" applyFill="1"/>
    <xf numFmtId="0" fontId="9" fillId="3" borderId="11" xfId="1" applyFont="1" applyFill="1" applyBorder="1" applyAlignment="1">
      <alignment horizontal="center" vertical="center"/>
    </xf>
    <xf numFmtId="164" fontId="12" fillId="5" borderId="12" xfId="1" applyNumberFormat="1" applyFont="1" applyFill="1" applyBorder="1" applyAlignment="1">
      <alignment horizontal="center" vertical="center"/>
    </xf>
    <xf numFmtId="164" fontId="12" fillId="5" borderId="13" xfId="1" applyNumberFormat="1" applyFont="1" applyFill="1" applyBorder="1" applyAlignment="1">
      <alignment horizontal="center" vertical="center"/>
    </xf>
    <xf numFmtId="164" fontId="10" fillId="5" borderId="13" xfId="1" applyNumberFormat="1" applyFont="1" applyFill="1" applyBorder="1" applyAlignment="1">
      <alignment horizontal="center" vertical="center"/>
    </xf>
    <xf numFmtId="164" fontId="10" fillId="3" borderId="13" xfId="1" applyNumberFormat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17" fontId="12" fillId="4" borderId="14" xfId="1" applyNumberFormat="1" applyFont="1" applyFill="1" applyBorder="1" applyAlignment="1">
      <alignment vertical="center"/>
    </xf>
    <xf numFmtId="17" fontId="8" fillId="4" borderId="14" xfId="1" applyNumberFormat="1" applyFont="1" applyFill="1" applyBorder="1" applyAlignment="1">
      <alignment vertical="center"/>
    </xf>
    <xf numFmtId="0" fontId="9" fillId="3" borderId="4" xfId="1" applyFont="1" applyFill="1" applyBorder="1" applyAlignment="1">
      <alignment horizontal="left" vertical="center"/>
    </xf>
    <xf numFmtId="168" fontId="23" fillId="2" borderId="5" xfId="2" applyNumberFormat="1" applyFont="1" applyFill="1" applyBorder="1" applyAlignment="1">
      <alignment horizontal="center" vertical="center"/>
    </xf>
    <xf numFmtId="168" fontId="24" fillId="2" borderId="5" xfId="2" applyNumberFormat="1" applyFont="1" applyFill="1" applyBorder="1" applyAlignment="1">
      <alignment horizontal="center" vertical="center"/>
    </xf>
    <xf numFmtId="168" fontId="25" fillId="2" borderId="5" xfId="2" applyNumberFormat="1" applyFont="1" applyFill="1" applyBorder="1" applyAlignment="1">
      <alignment horizontal="center" vertical="center"/>
    </xf>
    <xf numFmtId="168" fontId="23" fillId="2" borderId="10" xfId="2" applyNumberFormat="1" applyFont="1" applyFill="1" applyBorder="1" applyAlignment="1">
      <alignment horizontal="center" vertical="center"/>
    </xf>
    <xf numFmtId="168" fontId="6" fillId="2" borderId="10" xfId="2" applyNumberFormat="1" applyFont="1" applyFill="1" applyBorder="1" applyAlignment="1">
      <alignment horizontal="center" vertical="center"/>
    </xf>
    <xf numFmtId="168" fontId="7" fillId="2" borderId="10" xfId="2" applyNumberFormat="1" applyFont="1" applyFill="1" applyBorder="1" applyAlignment="1">
      <alignment horizontal="center" vertical="center"/>
    </xf>
    <xf numFmtId="0" fontId="23" fillId="4" borderId="5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168" fontId="23" fillId="2" borderId="12" xfId="2" applyNumberFormat="1" applyFont="1" applyFill="1" applyBorder="1" applyAlignment="1">
      <alignment horizontal="center" vertical="center"/>
    </xf>
    <xf numFmtId="168" fontId="24" fillId="2" borderId="12" xfId="2" applyNumberFormat="1" applyFont="1" applyFill="1" applyBorder="1" applyAlignment="1">
      <alignment horizontal="center" vertical="center"/>
    </xf>
    <xf numFmtId="168" fontId="25" fillId="2" borderId="15" xfId="2" applyNumberFormat="1" applyFont="1" applyFill="1" applyBorder="1" applyAlignment="1">
      <alignment horizontal="center" vertical="center"/>
    </xf>
    <xf numFmtId="168" fontId="25" fillId="2" borderId="11" xfId="2" applyNumberFormat="1" applyFont="1" applyFill="1" applyBorder="1" applyAlignment="1">
      <alignment horizontal="center" vertical="center"/>
    </xf>
    <xf numFmtId="168" fontId="25" fillId="2" borderId="16" xfId="2" applyNumberFormat="1" applyFont="1" applyFill="1" applyBorder="1" applyAlignment="1">
      <alignment horizontal="center" vertical="center"/>
    </xf>
    <xf numFmtId="168" fontId="25" fillId="2" borderId="4" xfId="2" applyNumberFormat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left" vertical="center"/>
    </xf>
    <xf numFmtId="41" fontId="6" fillId="2" borderId="10" xfId="1" applyNumberFormat="1" applyFont="1" applyFill="1" applyBorder="1" applyAlignment="1">
      <alignment horizontal="center" vertical="center"/>
    </xf>
    <xf numFmtId="41" fontId="25" fillId="2" borderId="10" xfId="1" applyNumberFormat="1" applyFont="1" applyFill="1" applyBorder="1" applyAlignment="1">
      <alignment horizontal="center" vertical="center"/>
    </xf>
    <xf numFmtId="41" fontId="26" fillId="2" borderId="10" xfId="1" applyNumberFormat="1" applyFont="1" applyFill="1" applyBorder="1" applyAlignment="1">
      <alignment horizontal="center" vertical="center"/>
    </xf>
    <xf numFmtId="41" fontId="25" fillId="2" borderId="17" xfId="1" applyNumberFormat="1" applyFont="1" applyFill="1" applyBorder="1" applyAlignment="1">
      <alignment horizontal="center" vertical="center"/>
    </xf>
    <xf numFmtId="41" fontId="25" fillId="2" borderId="9" xfId="1" applyNumberFormat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vertical="center"/>
    </xf>
    <xf numFmtId="0" fontId="20" fillId="2" borderId="0" xfId="1" applyFont="1" applyFill="1" applyBorder="1" applyAlignment="1">
      <alignment vertical="center"/>
    </xf>
  </cellXfs>
  <cellStyles count="3">
    <cellStyle name="Comma 2 2" xfId="2"/>
    <cellStyle name="Normal" xfId="0" builtinId="0"/>
    <cellStyle name="Normal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Off%20Site/BANKS/CONSOLIDATION/ELECTRONIC%20BANKING/Consolidation/2015/Electronic%20Banking%20December%202015%20XBR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Off%20Site/BANKS/CONSOLIDATION/ELECTRONIC%20BANKING/Consolidation/2016/Jan-16-Electronic%20bank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Off%20Site/BANKS/CONSOLIDATION/IMPAIRED%20CREDITS/2015/CONSOLIDATION-2015/SIC-DEC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-15"/>
      <sheetName val="working"/>
    </sheetNames>
    <sheetDataSet>
      <sheetData sheetId="0">
        <row r="8">
          <cell r="W8">
            <v>464</v>
          </cell>
        </row>
        <row r="9">
          <cell r="W9">
            <v>1669951</v>
          </cell>
        </row>
        <row r="10">
          <cell r="W10">
            <v>268819</v>
          </cell>
        </row>
        <row r="11">
          <cell r="W11">
            <v>1288206</v>
          </cell>
        </row>
        <row r="12">
          <cell r="W12">
            <v>112926</v>
          </cell>
        </row>
        <row r="48">
          <cell r="W48">
            <v>332711</v>
          </cell>
        </row>
        <row r="49">
          <cell r="W49">
            <v>752770</v>
          </cell>
        </row>
        <row r="52">
          <cell r="W52">
            <v>351154714710.41998</v>
          </cell>
        </row>
        <row r="81">
          <cell r="W81">
            <v>7340347</v>
          </cell>
        </row>
        <row r="82">
          <cell r="W82">
            <v>17686962684.089996</v>
          </cell>
        </row>
        <row r="85">
          <cell r="W85">
            <v>2392261258.96</v>
          </cell>
        </row>
        <row r="86">
          <cell r="W86">
            <v>2180434349.1199999</v>
          </cell>
        </row>
      </sheetData>
      <sheetData sheetId="1">
        <row r="32">
          <cell r="AW32">
            <v>224481088057.75986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16"/>
      <sheetName val="working"/>
    </sheetNames>
    <sheetDataSet>
      <sheetData sheetId="0">
        <row r="8">
          <cell r="U8">
            <v>464</v>
          </cell>
        </row>
        <row r="9">
          <cell r="U9">
            <v>1678653</v>
          </cell>
        </row>
        <row r="10">
          <cell r="U10">
            <v>265463</v>
          </cell>
        </row>
        <row r="11">
          <cell r="U11">
            <v>1298271</v>
          </cell>
        </row>
        <row r="12">
          <cell r="U12">
            <v>114919</v>
          </cell>
        </row>
        <row r="48">
          <cell r="U48">
            <v>336839</v>
          </cell>
        </row>
        <row r="49">
          <cell r="U49">
            <v>566194</v>
          </cell>
        </row>
        <row r="52">
          <cell r="U52">
            <v>181541178125.25</v>
          </cell>
        </row>
        <row r="81">
          <cell r="U81">
            <v>5541738</v>
          </cell>
        </row>
        <row r="82">
          <cell r="U82">
            <v>12299681057.25</v>
          </cell>
        </row>
        <row r="85">
          <cell r="U85">
            <v>2750551969.73</v>
          </cell>
        </row>
        <row r="86">
          <cell r="U86">
            <v>2464659910.9100003</v>
          </cell>
        </row>
      </sheetData>
      <sheetData sheetId="1">
        <row r="32">
          <cell r="AX32">
            <v>181541178125.25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n Mtius"/>
      <sheetName val="outside Mtius"/>
      <sheetName val="impaired by continent"/>
      <sheetName val="continent"/>
      <sheetName val="comparative figures"/>
      <sheetName val="list"/>
    </sheetNames>
    <sheetDataSet>
      <sheetData sheetId="0"/>
      <sheetData sheetId="1">
        <row r="30">
          <cell r="CQ30">
            <v>196.97286250069999</v>
          </cell>
        </row>
        <row r="33">
          <cell r="CQ33">
            <v>5.7619999999999996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0"/>
  <sheetViews>
    <sheetView tabSelected="1" zoomScaleNormal="100" workbookViewId="0">
      <pane xSplit="27" ySplit="3" topLeftCell="AN19" activePane="bottomRight" state="frozen"/>
      <selection pane="topRight" activeCell="AB1" sqref="AB1"/>
      <selection pane="bottomLeft" activeCell="A4" sqref="A4"/>
      <selection pane="bottomRight" activeCell="AQ24" sqref="AQ24"/>
    </sheetView>
  </sheetViews>
  <sheetFormatPr defaultColWidth="30.42578125" defaultRowHeight="12.75" x14ac:dyDescent="0.25"/>
  <cols>
    <col min="1" max="1" width="37.42578125" style="4" customWidth="1"/>
    <col min="2" max="10" width="10.85546875" style="5" hidden="1" customWidth="1"/>
    <col min="11" max="15" width="11.7109375" style="5" hidden="1" customWidth="1"/>
    <col min="16" max="39" width="11.85546875" style="5" hidden="1" customWidth="1"/>
    <col min="40" max="42" width="11.85546875" style="5" bestFit="1" customWidth="1"/>
    <col min="43" max="47" width="11.85546875" style="6" bestFit="1" customWidth="1"/>
    <col min="48" max="48" width="12.7109375" style="6" bestFit="1" customWidth="1"/>
    <col min="49" max="52" width="12.7109375" style="6" customWidth="1"/>
    <col min="53" max="257" width="30.42578125" style="5"/>
    <col min="258" max="258" width="34.85546875" style="5" customWidth="1"/>
    <col min="259" max="267" width="10.85546875" style="5" customWidth="1"/>
    <col min="268" max="279" width="11.7109375" style="5" customWidth="1"/>
    <col min="280" max="280" width="30.42578125" style="5"/>
    <col min="281" max="281" width="37" style="5" customWidth="1"/>
    <col min="282" max="513" width="30.42578125" style="5"/>
    <col min="514" max="514" width="34.85546875" style="5" customWidth="1"/>
    <col min="515" max="523" width="10.85546875" style="5" customWidth="1"/>
    <col min="524" max="535" width="11.7109375" style="5" customWidth="1"/>
    <col min="536" max="536" width="30.42578125" style="5"/>
    <col min="537" max="537" width="37" style="5" customWidth="1"/>
    <col min="538" max="769" width="30.42578125" style="5"/>
    <col min="770" max="770" width="34.85546875" style="5" customWidth="1"/>
    <col min="771" max="779" width="10.85546875" style="5" customWidth="1"/>
    <col min="780" max="791" width="11.7109375" style="5" customWidth="1"/>
    <col min="792" max="792" width="30.42578125" style="5"/>
    <col min="793" max="793" width="37" style="5" customWidth="1"/>
    <col min="794" max="1025" width="30.42578125" style="5"/>
    <col min="1026" max="1026" width="34.85546875" style="5" customWidth="1"/>
    <col min="1027" max="1035" width="10.85546875" style="5" customWidth="1"/>
    <col min="1036" max="1047" width="11.7109375" style="5" customWidth="1"/>
    <col min="1048" max="1048" width="30.42578125" style="5"/>
    <col min="1049" max="1049" width="37" style="5" customWidth="1"/>
    <col min="1050" max="1281" width="30.42578125" style="5"/>
    <col min="1282" max="1282" width="34.85546875" style="5" customWidth="1"/>
    <col min="1283" max="1291" width="10.85546875" style="5" customWidth="1"/>
    <col min="1292" max="1303" width="11.7109375" style="5" customWidth="1"/>
    <col min="1304" max="1304" width="30.42578125" style="5"/>
    <col min="1305" max="1305" width="37" style="5" customWidth="1"/>
    <col min="1306" max="1537" width="30.42578125" style="5"/>
    <col min="1538" max="1538" width="34.85546875" style="5" customWidth="1"/>
    <col min="1539" max="1547" width="10.85546875" style="5" customWidth="1"/>
    <col min="1548" max="1559" width="11.7109375" style="5" customWidth="1"/>
    <col min="1560" max="1560" width="30.42578125" style="5"/>
    <col min="1561" max="1561" width="37" style="5" customWidth="1"/>
    <col min="1562" max="1793" width="30.42578125" style="5"/>
    <col min="1794" max="1794" width="34.85546875" style="5" customWidth="1"/>
    <col min="1795" max="1803" width="10.85546875" style="5" customWidth="1"/>
    <col min="1804" max="1815" width="11.7109375" style="5" customWidth="1"/>
    <col min="1816" max="1816" width="30.42578125" style="5"/>
    <col min="1817" max="1817" width="37" style="5" customWidth="1"/>
    <col min="1818" max="2049" width="30.42578125" style="5"/>
    <col min="2050" max="2050" width="34.85546875" style="5" customWidth="1"/>
    <col min="2051" max="2059" width="10.85546875" style="5" customWidth="1"/>
    <col min="2060" max="2071" width="11.7109375" style="5" customWidth="1"/>
    <col min="2072" max="2072" width="30.42578125" style="5"/>
    <col min="2073" max="2073" width="37" style="5" customWidth="1"/>
    <col min="2074" max="2305" width="30.42578125" style="5"/>
    <col min="2306" max="2306" width="34.85546875" style="5" customWidth="1"/>
    <col min="2307" max="2315" width="10.85546875" style="5" customWidth="1"/>
    <col min="2316" max="2327" width="11.7109375" style="5" customWidth="1"/>
    <col min="2328" max="2328" width="30.42578125" style="5"/>
    <col min="2329" max="2329" width="37" style="5" customWidth="1"/>
    <col min="2330" max="2561" width="30.42578125" style="5"/>
    <col min="2562" max="2562" width="34.85546875" style="5" customWidth="1"/>
    <col min="2563" max="2571" width="10.85546875" style="5" customWidth="1"/>
    <col min="2572" max="2583" width="11.7109375" style="5" customWidth="1"/>
    <col min="2584" max="2584" width="30.42578125" style="5"/>
    <col min="2585" max="2585" width="37" style="5" customWidth="1"/>
    <col min="2586" max="2817" width="30.42578125" style="5"/>
    <col min="2818" max="2818" width="34.85546875" style="5" customWidth="1"/>
    <col min="2819" max="2827" width="10.85546875" style="5" customWidth="1"/>
    <col min="2828" max="2839" width="11.7109375" style="5" customWidth="1"/>
    <col min="2840" max="2840" width="30.42578125" style="5"/>
    <col min="2841" max="2841" width="37" style="5" customWidth="1"/>
    <col min="2842" max="3073" width="30.42578125" style="5"/>
    <col min="3074" max="3074" width="34.85546875" style="5" customWidth="1"/>
    <col min="3075" max="3083" width="10.85546875" style="5" customWidth="1"/>
    <col min="3084" max="3095" width="11.7109375" style="5" customWidth="1"/>
    <col min="3096" max="3096" width="30.42578125" style="5"/>
    <col min="3097" max="3097" width="37" style="5" customWidth="1"/>
    <col min="3098" max="3329" width="30.42578125" style="5"/>
    <col min="3330" max="3330" width="34.85546875" style="5" customWidth="1"/>
    <col min="3331" max="3339" width="10.85546875" style="5" customWidth="1"/>
    <col min="3340" max="3351" width="11.7109375" style="5" customWidth="1"/>
    <col min="3352" max="3352" width="30.42578125" style="5"/>
    <col min="3353" max="3353" width="37" style="5" customWidth="1"/>
    <col min="3354" max="3585" width="30.42578125" style="5"/>
    <col min="3586" max="3586" width="34.85546875" style="5" customWidth="1"/>
    <col min="3587" max="3595" width="10.85546875" style="5" customWidth="1"/>
    <col min="3596" max="3607" width="11.7109375" style="5" customWidth="1"/>
    <col min="3608" max="3608" width="30.42578125" style="5"/>
    <col min="3609" max="3609" width="37" style="5" customWidth="1"/>
    <col min="3610" max="3841" width="30.42578125" style="5"/>
    <col min="3842" max="3842" width="34.85546875" style="5" customWidth="1"/>
    <col min="3843" max="3851" width="10.85546875" style="5" customWidth="1"/>
    <col min="3852" max="3863" width="11.7109375" style="5" customWidth="1"/>
    <col min="3864" max="3864" width="30.42578125" style="5"/>
    <col min="3865" max="3865" width="37" style="5" customWidth="1"/>
    <col min="3866" max="4097" width="30.42578125" style="5"/>
    <col min="4098" max="4098" width="34.85546875" style="5" customWidth="1"/>
    <col min="4099" max="4107" width="10.85546875" style="5" customWidth="1"/>
    <col min="4108" max="4119" width="11.7109375" style="5" customWidth="1"/>
    <col min="4120" max="4120" width="30.42578125" style="5"/>
    <col min="4121" max="4121" width="37" style="5" customWidth="1"/>
    <col min="4122" max="4353" width="30.42578125" style="5"/>
    <col min="4354" max="4354" width="34.85546875" style="5" customWidth="1"/>
    <col min="4355" max="4363" width="10.85546875" style="5" customWidth="1"/>
    <col min="4364" max="4375" width="11.7109375" style="5" customWidth="1"/>
    <col min="4376" max="4376" width="30.42578125" style="5"/>
    <col min="4377" max="4377" width="37" style="5" customWidth="1"/>
    <col min="4378" max="4609" width="30.42578125" style="5"/>
    <col min="4610" max="4610" width="34.85546875" style="5" customWidth="1"/>
    <col min="4611" max="4619" width="10.85546875" style="5" customWidth="1"/>
    <col min="4620" max="4631" width="11.7109375" style="5" customWidth="1"/>
    <col min="4632" max="4632" width="30.42578125" style="5"/>
    <col min="4633" max="4633" width="37" style="5" customWidth="1"/>
    <col min="4634" max="4865" width="30.42578125" style="5"/>
    <col min="4866" max="4866" width="34.85546875" style="5" customWidth="1"/>
    <col min="4867" max="4875" width="10.85546875" style="5" customWidth="1"/>
    <col min="4876" max="4887" width="11.7109375" style="5" customWidth="1"/>
    <col min="4888" max="4888" width="30.42578125" style="5"/>
    <col min="4889" max="4889" width="37" style="5" customWidth="1"/>
    <col min="4890" max="5121" width="30.42578125" style="5"/>
    <col min="5122" max="5122" width="34.85546875" style="5" customWidth="1"/>
    <col min="5123" max="5131" width="10.85546875" style="5" customWidth="1"/>
    <col min="5132" max="5143" width="11.7109375" style="5" customWidth="1"/>
    <col min="5144" max="5144" width="30.42578125" style="5"/>
    <col min="5145" max="5145" width="37" style="5" customWidth="1"/>
    <col min="5146" max="5377" width="30.42578125" style="5"/>
    <col min="5378" max="5378" width="34.85546875" style="5" customWidth="1"/>
    <col min="5379" max="5387" width="10.85546875" style="5" customWidth="1"/>
    <col min="5388" max="5399" width="11.7109375" style="5" customWidth="1"/>
    <col min="5400" max="5400" width="30.42578125" style="5"/>
    <col min="5401" max="5401" width="37" style="5" customWidth="1"/>
    <col min="5402" max="5633" width="30.42578125" style="5"/>
    <col min="5634" max="5634" width="34.85546875" style="5" customWidth="1"/>
    <col min="5635" max="5643" width="10.85546875" style="5" customWidth="1"/>
    <col min="5644" max="5655" width="11.7109375" style="5" customWidth="1"/>
    <col min="5656" max="5656" width="30.42578125" style="5"/>
    <col min="5657" max="5657" width="37" style="5" customWidth="1"/>
    <col min="5658" max="5889" width="30.42578125" style="5"/>
    <col min="5890" max="5890" width="34.85546875" style="5" customWidth="1"/>
    <col min="5891" max="5899" width="10.85546875" style="5" customWidth="1"/>
    <col min="5900" max="5911" width="11.7109375" style="5" customWidth="1"/>
    <col min="5912" max="5912" width="30.42578125" style="5"/>
    <col min="5913" max="5913" width="37" style="5" customWidth="1"/>
    <col min="5914" max="6145" width="30.42578125" style="5"/>
    <col min="6146" max="6146" width="34.85546875" style="5" customWidth="1"/>
    <col min="6147" max="6155" width="10.85546875" style="5" customWidth="1"/>
    <col min="6156" max="6167" width="11.7109375" style="5" customWidth="1"/>
    <col min="6168" max="6168" width="30.42578125" style="5"/>
    <col min="6169" max="6169" width="37" style="5" customWidth="1"/>
    <col min="6170" max="6401" width="30.42578125" style="5"/>
    <col min="6402" max="6402" width="34.85546875" style="5" customWidth="1"/>
    <col min="6403" max="6411" width="10.85546875" style="5" customWidth="1"/>
    <col min="6412" max="6423" width="11.7109375" style="5" customWidth="1"/>
    <col min="6424" max="6424" width="30.42578125" style="5"/>
    <col min="6425" max="6425" width="37" style="5" customWidth="1"/>
    <col min="6426" max="6657" width="30.42578125" style="5"/>
    <col min="6658" max="6658" width="34.85546875" style="5" customWidth="1"/>
    <col min="6659" max="6667" width="10.85546875" style="5" customWidth="1"/>
    <col min="6668" max="6679" width="11.7109375" style="5" customWidth="1"/>
    <col min="6680" max="6680" width="30.42578125" style="5"/>
    <col min="6681" max="6681" width="37" style="5" customWidth="1"/>
    <col min="6682" max="6913" width="30.42578125" style="5"/>
    <col min="6914" max="6914" width="34.85546875" style="5" customWidth="1"/>
    <col min="6915" max="6923" width="10.85546875" style="5" customWidth="1"/>
    <col min="6924" max="6935" width="11.7109375" style="5" customWidth="1"/>
    <col min="6936" max="6936" width="30.42578125" style="5"/>
    <col min="6937" max="6937" width="37" style="5" customWidth="1"/>
    <col min="6938" max="7169" width="30.42578125" style="5"/>
    <col min="7170" max="7170" width="34.85546875" style="5" customWidth="1"/>
    <col min="7171" max="7179" width="10.85546875" style="5" customWidth="1"/>
    <col min="7180" max="7191" width="11.7109375" style="5" customWidth="1"/>
    <col min="7192" max="7192" width="30.42578125" style="5"/>
    <col min="7193" max="7193" width="37" style="5" customWidth="1"/>
    <col min="7194" max="7425" width="30.42578125" style="5"/>
    <col min="7426" max="7426" width="34.85546875" style="5" customWidth="1"/>
    <col min="7427" max="7435" width="10.85546875" style="5" customWidth="1"/>
    <col min="7436" max="7447" width="11.7109375" style="5" customWidth="1"/>
    <col min="7448" max="7448" width="30.42578125" style="5"/>
    <col min="7449" max="7449" width="37" style="5" customWidth="1"/>
    <col min="7450" max="7681" width="30.42578125" style="5"/>
    <col min="7682" max="7682" width="34.85546875" style="5" customWidth="1"/>
    <col min="7683" max="7691" width="10.85546875" style="5" customWidth="1"/>
    <col min="7692" max="7703" width="11.7109375" style="5" customWidth="1"/>
    <col min="7704" max="7704" width="30.42578125" style="5"/>
    <col min="7705" max="7705" width="37" style="5" customWidth="1"/>
    <col min="7706" max="7937" width="30.42578125" style="5"/>
    <col min="7938" max="7938" width="34.85546875" style="5" customWidth="1"/>
    <col min="7939" max="7947" width="10.85546875" style="5" customWidth="1"/>
    <col min="7948" max="7959" width="11.7109375" style="5" customWidth="1"/>
    <col min="7960" max="7960" width="30.42578125" style="5"/>
    <col min="7961" max="7961" width="37" style="5" customWidth="1"/>
    <col min="7962" max="8193" width="30.42578125" style="5"/>
    <col min="8194" max="8194" width="34.85546875" style="5" customWidth="1"/>
    <col min="8195" max="8203" width="10.85546875" style="5" customWidth="1"/>
    <col min="8204" max="8215" width="11.7109375" style="5" customWidth="1"/>
    <col min="8216" max="8216" width="30.42578125" style="5"/>
    <col min="8217" max="8217" width="37" style="5" customWidth="1"/>
    <col min="8218" max="8449" width="30.42578125" style="5"/>
    <col min="8450" max="8450" width="34.85546875" style="5" customWidth="1"/>
    <col min="8451" max="8459" width="10.85546875" style="5" customWidth="1"/>
    <col min="8460" max="8471" width="11.7109375" style="5" customWidth="1"/>
    <col min="8472" max="8472" width="30.42578125" style="5"/>
    <col min="8473" max="8473" width="37" style="5" customWidth="1"/>
    <col min="8474" max="8705" width="30.42578125" style="5"/>
    <col min="8706" max="8706" width="34.85546875" style="5" customWidth="1"/>
    <col min="8707" max="8715" width="10.85546875" style="5" customWidth="1"/>
    <col min="8716" max="8727" width="11.7109375" style="5" customWidth="1"/>
    <col min="8728" max="8728" width="30.42578125" style="5"/>
    <col min="8729" max="8729" width="37" style="5" customWidth="1"/>
    <col min="8730" max="8961" width="30.42578125" style="5"/>
    <col min="8962" max="8962" width="34.85546875" style="5" customWidth="1"/>
    <col min="8963" max="8971" width="10.85546875" style="5" customWidth="1"/>
    <col min="8972" max="8983" width="11.7109375" style="5" customWidth="1"/>
    <col min="8984" max="8984" width="30.42578125" style="5"/>
    <col min="8985" max="8985" width="37" style="5" customWidth="1"/>
    <col min="8986" max="9217" width="30.42578125" style="5"/>
    <col min="9218" max="9218" width="34.85546875" style="5" customWidth="1"/>
    <col min="9219" max="9227" width="10.85546875" style="5" customWidth="1"/>
    <col min="9228" max="9239" width="11.7109375" style="5" customWidth="1"/>
    <col min="9240" max="9240" width="30.42578125" style="5"/>
    <col min="9241" max="9241" width="37" style="5" customWidth="1"/>
    <col min="9242" max="9473" width="30.42578125" style="5"/>
    <col min="9474" max="9474" width="34.85546875" style="5" customWidth="1"/>
    <col min="9475" max="9483" width="10.85546875" style="5" customWidth="1"/>
    <col min="9484" max="9495" width="11.7109375" style="5" customWidth="1"/>
    <col min="9496" max="9496" width="30.42578125" style="5"/>
    <col min="9497" max="9497" width="37" style="5" customWidth="1"/>
    <col min="9498" max="9729" width="30.42578125" style="5"/>
    <col min="9730" max="9730" width="34.85546875" style="5" customWidth="1"/>
    <col min="9731" max="9739" width="10.85546875" style="5" customWidth="1"/>
    <col min="9740" max="9751" width="11.7109375" style="5" customWidth="1"/>
    <col min="9752" max="9752" width="30.42578125" style="5"/>
    <col min="9753" max="9753" width="37" style="5" customWidth="1"/>
    <col min="9754" max="9985" width="30.42578125" style="5"/>
    <col min="9986" max="9986" width="34.85546875" style="5" customWidth="1"/>
    <col min="9987" max="9995" width="10.85546875" style="5" customWidth="1"/>
    <col min="9996" max="10007" width="11.7109375" style="5" customWidth="1"/>
    <col min="10008" max="10008" width="30.42578125" style="5"/>
    <col min="10009" max="10009" width="37" style="5" customWidth="1"/>
    <col min="10010" max="10241" width="30.42578125" style="5"/>
    <col min="10242" max="10242" width="34.85546875" style="5" customWidth="1"/>
    <col min="10243" max="10251" width="10.85546875" style="5" customWidth="1"/>
    <col min="10252" max="10263" width="11.7109375" style="5" customWidth="1"/>
    <col min="10264" max="10264" width="30.42578125" style="5"/>
    <col min="10265" max="10265" width="37" style="5" customWidth="1"/>
    <col min="10266" max="10497" width="30.42578125" style="5"/>
    <col min="10498" max="10498" width="34.85546875" style="5" customWidth="1"/>
    <col min="10499" max="10507" width="10.85546875" style="5" customWidth="1"/>
    <col min="10508" max="10519" width="11.7109375" style="5" customWidth="1"/>
    <col min="10520" max="10520" width="30.42578125" style="5"/>
    <col min="10521" max="10521" width="37" style="5" customWidth="1"/>
    <col min="10522" max="10753" width="30.42578125" style="5"/>
    <col min="10754" max="10754" width="34.85546875" style="5" customWidth="1"/>
    <col min="10755" max="10763" width="10.85546875" style="5" customWidth="1"/>
    <col min="10764" max="10775" width="11.7109375" style="5" customWidth="1"/>
    <col min="10776" max="10776" width="30.42578125" style="5"/>
    <col min="10777" max="10777" width="37" style="5" customWidth="1"/>
    <col min="10778" max="11009" width="30.42578125" style="5"/>
    <col min="11010" max="11010" width="34.85546875" style="5" customWidth="1"/>
    <col min="11011" max="11019" width="10.85546875" style="5" customWidth="1"/>
    <col min="11020" max="11031" width="11.7109375" style="5" customWidth="1"/>
    <col min="11032" max="11032" width="30.42578125" style="5"/>
    <col min="11033" max="11033" width="37" style="5" customWidth="1"/>
    <col min="11034" max="11265" width="30.42578125" style="5"/>
    <col min="11266" max="11266" width="34.85546875" style="5" customWidth="1"/>
    <col min="11267" max="11275" width="10.85546875" style="5" customWidth="1"/>
    <col min="11276" max="11287" width="11.7109375" style="5" customWidth="1"/>
    <col min="11288" max="11288" width="30.42578125" style="5"/>
    <col min="11289" max="11289" width="37" style="5" customWidth="1"/>
    <col min="11290" max="11521" width="30.42578125" style="5"/>
    <col min="11522" max="11522" width="34.85546875" style="5" customWidth="1"/>
    <col min="11523" max="11531" width="10.85546875" style="5" customWidth="1"/>
    <col min="11532" max="11543" width="11.7109375" style="5" customWidth="1"/>
    <col min="11544" max="11544" width="30.42578125" style="5"/>
    <col min="11545" max="11545" width="37" style="5" customWidth="1"/>
    <col min="11546" max="11777" width="30.42578125" style="5"/>
    <col min="11778" max="11778" width="34.85546875" style="5" customWidth="1"/>
    <col min="11779" max="11787" width="10.85546875" style="5" customWidth="1"/>
    <col min="11788" max="11799" width="11.7109375" style="5" customWidth="1"/>
    <col min="11800" max="11800" width="30.42578125" style="5"/>
    <col min="11801" max="11801" width="37" style="5" customWidth="1"/>
    <col min="11802" max="12033" width="30.42578125" style="5"/>
    <col min="12034" max="12034" width="34.85546875" style="5" customWidth="1"/>
    <col min="12035" max="12043" width="10.85546875" style="5" customWidth="1"/>
    <col min="12044" max="12055" width="11.7109375" style="5" customWidth="1"/>
    <col min="12056" max="12056" width="30.42578125" style="5"/>
    <col min="12057" max="12057" width="37" style="5" customWidth="1"/>
    <col min="12058" max="12289" width="30.42578125" style="5"/>
    <col min="12290" max="12290" width="34.85546875" style="5" customWidth="1"/>
    <col min="12291" max="12299" width="10.85546875" style="5" customWidth="1"/>
    <col min="12300" max="12311" width="11.7109375" style="5" customWidth="1"/>
    <col min="12312" max="12312" width="30.42578125" style="5"/>
    <col min="12313" max="12313" width="37" style="5" customWidth="1"/>
    <col min="12314" max="12545" width="30.42578125" style="5"/>
    <col min="12546" max="12546" width="34.85546875" style="5" customWidth="1"/>
    <col min="12547" max="12555" width="10.85546875" style="5" customWidth="1"/>
    <col min="12556" max="12567" width="11.7109375" style="5" customWidth="1"/>
    <col min="12568" max="12568" width="30.42578125" style="5"/>
    <col min="12569" max="12569" width="37" style="5" customWidth="1"/>
    <col min="12570" max="12801" width="30.42578125" style="5"/>
    <col min="12802" max="12802" width="34.85546875" style="5" customWidth="1"/>
    <col min="12803" max="12811" width="10.85546875" style="5" customWidth="1"/>
    <col min="12812" max="12823" width="11.7109375" style="5" customWidth="1"/>
    <col min="12824" max="12824" width="30.42578125" style="5"/>
    <col min="12825" max="12825" width="37" style="5" customWidth="1"/>
    <col min="12826" max="13057" width="30.42578125" style="5"/>
    <col min="13058" max="13058" width="34.85546875" style="5" customWidth="1"/>
    <col min="13059" max="13067" width="10.85546875" style="5" customWidth="1"/>
    <col min="13068" max="13079" width="11.7109375" style="5" customWidth="1"/>
    <col min="13080" max="13080" width="30.42578125" style="5"/>
    <col min="13081" max="13081" width="37" style="5" customWidth="1"/>
    <col min="13082" max="13313" width="30.42578125" style="5"/>
    <col min="13314" max="13314" width="34.85546875" style="5" customWidth="1"/>
    <col min="13315" max="13323" width="10.85546875" style="5" customWidth="1"/>
    <col min="13324" max="13335" width="11.7109375" style="5" customWidth="1"/>
    <col min="13336" max="13336" width="30.42578125" style="5"/>
    <col min="13337" max="13337" width="37" style="5" customWidth="1"/>
    <col min="13338" max="13569" width="30.42578125" style="5"/>
    <col min="13570" max="13570" width="34.85546875" style="5" customWidth="1"/>
    <col min="13571" max="13579" width="10.85546875" style="5" customWidth="1"/>
    <col min="13580" max="13591" width="11.7109375" style="5" customWidth="1"/>
    <col min="13592" max="13592" width="30.42578125" style="5"/>
    <col min="13593" max="13593" width="37" style="5" customWidth="1"/>
    <col min="13594" max="13825" width="30.42578125" style="5"/>
    <col min="13826" max="13826" width="34.85546875" style="5" customWidth="1"/>
    <col min="13827" max="13835" width="10.85546875" style="5" customWidth="1"/>
    <col min="13836" max="13847" width="11.7109375" style="5" customWidth="1"/>
    <col min="13848" max="13848" width="30.42578125" style="5"/>
    <col min="13849" max="13849" width="37" style="5" customWidth="1"/>
    <col min="13850" max="14081" width="30.42578125" style="5"/>
    <col min="14082" max="14082" width="34.85546875" style="5" customWidth="1"/>
    <col min="14083" max="14091" width="10.85546875" style="5" customWidth="1"/>
    <col min="14092" max="14103" width="11.7109375" style="5" customWidth="1"/>
    <col min="14104" max="14104" width="30.42578125" style="5"/>
    <col min="14105" max="14105" width="37" style="5" customWidth="1"/>
    <col min="14106" max="14337" width="30.42578125" style="5"/>
    <col min="14338" max="14338" width="34.85546875" style="5" customWidth="1"/>
    <col min="14339" max="14347" width="10.85546875" style="5" customWidth="1"/>
    <col min="14348" max="14359" width="11.7109375" style="5" customWidth="1"/>
    <col min="14360" max="14360" width="30.42578125" style="5"/>
    <col min="14361" max="14361" width="37" style="5" customWidth="1"/>
    <col min="14362" max="14593" width="30.42578125" style="5"/>
    <col min="14594" max="14594" width="34.85546875" style="5" customWidth="1"/>
    <col min="14595" max="14603" width="10.85546875" style="5" customWidth="1"/>
    <col min="14604" max="14615" width="11.7109375" style="5" customWidth="1"/>
    <col min="14616" max="14616" width="30.42578125" style="5"/>
    <col min="14617" max="14617" width="37" style="5" customWidth="1"/>
    <col min="14618" max="14849" width="30.42578125" style="5"/>
    <col min="14850" max="14850" width="34.85546875" style="5" customWidth="1"/>
    <col min="14851" max="14859" width="10.85546875" style="5" customWidth="1"/>
    <col min="14860" max="14871" width="11.7109375" style="5" customWidth="1"/>
    <col min="14872" max="14872" width="30.42578125" style="5"/>
    <col min="14873" max="14873" width="37" style="5" customWidth="1"/>
    <col min="14874" max="15105" width="30.42578125" style="5"/>
    <col min="15106" max="15106" width="34.85546875" style="5" customWidth="1"/>
    <col min="15107" max="15115" width="10.85546875" style="5" customWidth="1"/>
    <col min="15116" max="15127" width="11.7109375" style="5" customWidth="1"/>
    <col min="15128" max="15128" width="30.42578125" style="5"/>
    <col min="15129" max="15129" width="37" style="5" customWidth="1"/>
    <col min="15130" max="15361" width="30.42578125" style="5"/>
    <col min="15362" max="15362" width="34.85546875" style="5" customWidth="1"/>
    <col min="15363" max="15371" width="10.85546875" style="5" customWidth="1"/>
    <col min="15372" max="15383" width="11.7109375" style="5" customWidth="1"/>
    <col min="15384" max="15384" width="30.42578125" style="5"/>
    <col min="15385" max="15385" width="37" style="5" customWidth="1"/>
    <col min="15386" max="15617" width="30.42578125" style="5"/>
    <col min="15618" max="15618" width="34.85546875" style="5" customWidth="1"/>
    <col min="15619" max="15627" width="10.85546875" style="5" customWidth="1"/>
    <col min="15628" max="15639" width="11.7109375" style="5" customWidth="1"/>
    <col min="15640" max="15640" width="30.42578125" style="5"/>
    <col min="15641" max="15641" width="37" style="5" customWidth="1"/>
    <col min="15642" max="15873" width="30.42578125" style="5"/>
    <col min="15874" max="15874" width="34.85546875" style="5" customWidth="1"/>
    <col min="15875" max="15883" width="10.85546875" style="5" customWidth="1"/>
    <col min="15884" max="15895" width="11.7109375" style="5" customWidth="1"/>
    <col min="15896" max="15896" width="30.42578125" style="5"/>
    <col min="15897" max="15897" width="37" style="5" customWidth="1"/>
    <col min="15898" max="16129" width="30.42578125" style="5"/>
    <col min="16130" max="16130" width="34.85546875" style="5" customWidth="1"/>
    <col min="16131" max="16139" width="10.85546875" style="5" customWidth="1"/>
    <col min="16140" max="16151" width="11.7109375" style="5" customWidth="1"/>
    <col min="16152" max="16152" width="30.42578125" style="5"/>
    <col min="16153" max="16153" width="37" style="5" customWidth="1"/>
    <col min="16154" max="16384" width="30.42578125" style="5"/>
  </cols>
  <sheetData>
    <row r="1" spans="1:52" s="2" customFormat="1" ht="23.25" x14ac:dyDescent="0.25">
      <c r="A1" s="1" t="s">
        <v>0</v>
      </c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13.5" thickBot="1" x14ac:dyDescent="0.3">
      <c r="AU2" s="7"/>
      <c r="AV2" s="7"/>
      <c r="AW2" s="7"/>
      <c r="AX2" s="7"/>
      <c r="AY2" s="7"/>
      <c r="AZ2" s="7"/>
    </row>
    <row r="3" spans="1:52" s="12" customFormat="1" ht="26.25" customHeight="1" x14ac:dyDescent="0.25">
      <c r="A3" s="8"/>
      <c r="B3" s="9">
        <v>40910</v>
      </c>
      <c r="C3" s="10">
        <v>40941</v>
      </c>
      <c r="D3" s="10">
        <v>40971</v>
      </c>
      <c r="E3" s="10">
        <v>41003</v>
      </c>
      <c r="F3" s="10">
        <v>41034</v>
      </c>
      <c r="G3" s="10">
        <v>41066</v>
      </c>
      <c r="H3" s="10">
        <v>41097</v>
      </c>
      <c r="I3" s="10">
        <v>41129</v>
      </c>
      <c r="J3" s="10">
        <v>41161</v>
      </c>
      <c r="K3" s="10">
        <v>41192</v>
      </c>
      <c r="L3" s="10">
        <v>41224</v>
      </c>
      <c r="M3" s="10">
        <v>41255</v>
      </c>
      <c r="N3" s="10">
        <v>41275</v>
      </c>
      <c r="O3" s="10">
        <v>41307</v>
      </c>
      <c r="P3" s="11">
        <v>41336</v>
      </c>
      <c r="Q3" s="11">
        <v>41399</v>
      </c>
      <c r="R3" s="11">
        <v>41431</v>
      </c>
      <c r="S3" s="11">
        <v>41462</v>
      </c>
      <c r="T3" s="11">
        <v>41494</v>
      </c>
      <c r="U3" s="11">
        <v>41526</v>
      </c>
      <c r="V3" s="11">
        <v>41557</v>
      </c>
      <c r="W3" s="11">
        <v>41588</v>
      </c>
      <c r="X3" s="11">
        <v>41619</v>
      </c>
      <c r="Y3" s="11">
        <v>41640</v>
      </c>
      <c r="Z3" s="11">
        <v>41671</v>
      </c>
      <c r="AA3" s="11">
        <v>41700</v>
      </c>
      <c r="AB3" s="11">
        <v>41732</v>
      </c>
      <c r="AC3" s="11">
        <v>41762</v>
      </c>
      <c r="AD3" s="11">
        <v>41794</v>
      </c>
      <c r="AE3" s="11">
        <v>41825</v>
      </c>
      <c r="AF3" s="11">
        <v>41857</v>
      </c>
      <c r="AG3" s="11">
        <v>41889</v>
      </c>
      <c r="AH3" s="11">
        <v>41919</v>
      </c>
      <c r="AI3" s="11">
        <v>41950</v>
      </c>
      <c r="AJ3" s="11">
        <v>41980</v>
      </c>
      <c r="AK3" s="11">
        <v>42012</v>
      </c>
      <c r="AL3" s="11">
        <v>42037</v>
      </c>
      <c r="AM3" s="11">
        <v>42064</v>
      </c>
      <c r="AN3" s="11">
        <v>42096</v>
      </c>
      <c r="AO3" s="11">
        <v>42127</v>
      </c>
      <c r="AP3" s="11">
        <v>42159</v>
      </c>
      <c r="AQ3" s="11">
        <v>42189</v>
      </c>
      <c r="AR3" s="11">
        <v>42220</v>
      </c>
      <c r="AS3" s="11">
        <v>42252</v>
      </c>
      <c r="AT3" s="11">
        <v>42282</v>
      </c>
      <c r="AU3" s="11">
        <v>42313</v>
      </c>
      <c r="AV3" s="11">
        <v>42343</v>
      </c>
      <c r="AW3" s="11">
        <v>42375</v>
      </c>
      <c r="AX3" s="11">
        <v>42407</v>
      </c>
      <c r="AY3" s="11">
        <v>42436</v>
      </c>
      <c r="AZ3" s="11">
        <v>42461</v>
      </c>
    </row>
    <row r="4" spans="1:52" ht="26.25" customHeight="1" x14ac:dyDescent="0.25">
      <c r="A4" s="13" t="s">
        <v>1</v>
      </c>
      <c r="B4" s="14">
        <v>430</v>
      </c>
      <c r="C4" s="15">
        <v>430</v>
      </c>
      <c r="D4" s="15">
        <v>432</v>
      </c>
      <c r="E4" s="15">
        <v>431</v>
      </c>
      <c r="F4" s="15">
        <v>431</v>
      </c>
      <c r="G4" s="15">
        <v>430</v>
      </c>
      <c r="H4" s="15">
        <v>432</v>
      </c>
      <c r="I4" s="15">
        <v>433</v>
      </c>
      <c r="J4" s="15">
        <v>436</v>
      </c>
      <c r="K4" s="15">
        <v>437</v>
      </c>
      <c r="L4" s="15">
        <v>438</v>
      </c>
      <c r="M4" s="15">
        <v>441</v>
      </c>
      <c r="N4" s="15">
        <v>442</v>
      </c>
      <c r="O4" s="15">
        <v>443</v>
      </c>
      <c r="P4" s="16">
        <v>446</v>
      </c>
      <c r="Q4" s="16">
        <v>447</v>
      </c>
      <c r="R4" s="16">
        <v>450</v>
      </c>
      <c r="S4" s="16">
        <v>448</v>
      </c>
      <c r="T4" s="16">
        <v>448</v>
      </c>
      <c r="U4" s="16">
        <v>449</v>
      </c>
      <c r="V4" s="16">
        <v>448</v>
      </c>
      <c r="W4" s="16">
        <v>449</v>
      </c>
      <c r="X4" s="16">
        <v>450</v>
      </c>
      <c r="Y4" s="16">
        <v>450</v>
      </c>
      <c r="Z4" s="16">
        <v>449</v>
      </c>
      <c r="AA4" s="16">
        <v>451</v>
      </c>
      <c r="AB4" s="16">
        <v>451</v>
      </c>
      <c r="AC4" s="16">
        <v>452</v>
      </c>
      <c r="AD4" s="16">
        <v>454</v>
      </c>
      <c r="AE4" s="16">
        <v>453</v>
      </c>
      <c r="AF4" s="16">
        <v>453</v>
      </c>
      <c r="AG4" s="16">
        <v>453</v>
      </c>
      <c r="AH4" s="16">
        <v>453</v>
      </c>
      <c r="AI4" s="16">
        <v>453</v>
      </c>
      <c r="AJ4" s="16">
        <v>455</v>
      </c>
      <c r="AK4" s="16">
        <v>456</v>
      </c>
      <c r="AL4" s="16">
        <v>454</v>
      </c>
      <c r="AM4" s="16">
        <v>459</v>
      </c>
      <c r="AN4" s="16">
        <v>461</v>
      </c>
      <c r="AO4" s="16">
        <v>462</v>
      </c>
      <c r="AP4" s="16">
        <v>460</v>
      </c>
      <c r="AQ4" s="16">
        <v>460</v>
      </c>
      <c r="AR4" s="17">
        <v>460</v>
      </c>
      <c r="AS4" s="17">
        <v>461</v>
      </c>
      <c r="AT4" s="18">
        <v>460</v>
      </c>
      <c r="AU4" s="18">
        <v>459</v>
      </c>
      <c r="AV4" s="18">
        <f>'[2]Dec-15'!$W$8</f>
        <v>464</v>
      </c>
      <c r="AW4" s="18">
        <f>'[3]Jan-16'!$U$8</f>
        <v>464</v>
      </c>
      <c r="AX4" s="18">
        <v>465</v>
      </c>
      <c r="AY4" s="18">
        <v>465</v>
      </c>
      <c r="AZ4" s="18">
        <v>465</v>
      </c>
    </row>
    <row r="5" spans="1:52" ht="6.75" customHeight="1" thickBot="1" x14ac:dyDescent="0.3">
      <c r="A5" s="1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20"/>
      <c r="AR5" s="21"/>
      <c r="AS5" s="21"/>
      <c r="AT5" s="21"/>
      <c r="AU5" s="21"/>
      <c r="AV5" s="21"/>
      <c r="AW5" s="21"/>
      <c r="AX5" s="21"/>
      <c r="AY5" s="21"/>
      <c r="AZ5" s="22"/>
    </row>
    <row r="6" spans="1:52" ht="12.75" customHeight="1" thickBot="1" x14ac:dyDescent="0.3">
      <c r="A6" s="23"/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7"/>
      <c r="AR6" s="27"/>
      <c r="AS6" s="27"/>
      <c r="AT6" s="27"/>
      <c r="AU6" s="27"/>
      <c r="AV6" s="27"/>
      <c r="AW6" s="27"/>
      <c r="AX6" s="27"/>
      <c r="AY6" s="27"/>
      <c r="AZ6" s="28"/>
    </row>
    <row r="7" spans="1:52" s="31" customFormat="1" ht="27" customHeight="1" x14ac:dyDescent="0.25">
      <c r="A7" s="13" t="s">
        <v>2</v>
      </c>
      <c r="B7" s="29">
        <v>4736872</v>
      </c>
      <c r="C7" s="29">
        <v>4319467</v>
      </c>
      <c r="D7" s="29">
        <v>4841422</v>
      </c>
      <c r="E7" s="29">
        <v>4758541</v>
      </c>
      <c r="F7" s="29">
        <v>4845776</v>
      </c>
      <c r="G7" s="29">
        <v>4496701</v>
      </c>
      <c r="H7" s="29">
        <v>4733299</v>
      </c>
      <c r="I7" s="29">
        <v>4753864</v>
      </c>
      <c r="J7" s="29">
        <v>4589854</v>
      </c>
      <c r="K7" s="29">
        <v>5016549</v>
      </c>
      <c r="L7" s="29">
        <v>4831238</v>
      </c>
      <c r="M7" s="29">
        <v>6407067</v>
      </c>
      <c r="N7" s="29">
        <v>4875444</v>
      </c>
      <c r="O7" s="29">
        <v>4576070</v>
      </c>
      <c r="P7" s="30">
        <v>5159362</v>
      </c>
      <c r="Q7" s="30">
        <v>5247975</v>
      </c>
      <c r="R7" s="30">
        <v>4677566</v>
      </c>
      <c r="S7" s="30">
        <v>5215652</v>
      </c>
      <c r="T7" s="30">
        <v>5146740</v>
      </c>
      <c r="U7" s="30">
        <v>4946438</v>
      </c>
      <c r="V7" s="30">
        <v>5139787</v>
      </c>
      <c r="W7" s="30">
        <v>5093468</v>
      </c>
      <c r="X7" s="30">
        <v>6796552</v>
      </c>
      <c r="Y7" s="30">
        <v>5089885</v>
      </c>
      <c r="Z7" s="30">
        <v>4795824</v>
      </c>
      <c r="AA7" s="30">
        <v>5439117</v>
      </c>
      <c r="AB7" s="30">
        <v>5556138</v>
      </c>
      <c r="AC7" s="30">
        <v>5635041</v>
      </c>
      <c r="AD7" s="30">
        <v>5320280</v>
      </c>
      <c r="AE7" s="30">
        <v>5507836</v>
      </c>
      <c r="AF7" s="30">
        <v>5233474</v>
      </c>
      <c r="AG7" s="30">
        <v>5283765</v>
      </c>
      <c r="AH7" s="30">
        <v>5542287</v>
      </c>
      <c r="AI7" s="30">
        <v>5430649</v>
      </c>
      <c r="AJ7" s="30">
        <v>7185702</v>
      </c>
      <c r="AK7" s="30">
        <v>5576038</v>
      </c>
      <c r="AL7" s="30">
        <v>5217581</v>
      </c>
      <c r="AM7" s="30">
        <v>5980306</v>
      </c>
      <c r="AN7" s="30">
        <v>5385116</v>
      </c>
      <c r="AO7" s="30">
        <v>5476327</v>
      </c>
      <c r="AP7" s="30">
        <v>5381144</v>
      </c>
      <c r="AQ7" s="30">
        <v>5583771</v>
      </c>
      <c r="AR7" s="17">
        <v>5722712</v>
      </c>
      <c r="AS7" s="17">
        <v>5278224</v>
      </c>
      <c r="AT7" s="17">
        <v>5641964</v>
      </c>
      <c r="AU7" s="17">
        <v>5639078</v>
      </c>
      <c r="AV7" s="17">
        <f>'[2]Dec-15'!$W$81</f>
        <v>7340347</v>
      </c>
      <c r="AW7" s="17">
        <f>'[3]Jan-16'!$U$81</f>
        <v>5541738</v>
      </c>
      <c r="AX7" s="17">
        <v>5436047</v>
      </c>
      <c r="AY7" s="17">
        <v>5734387</v>
      </c>
      <c r="AZ7" s="18">
        <v>5520603</v>
      </c>
    </row>
    <row r="8" spans="1:52" s="34" customFormat="1" ht="26.25" customHeight="1" thickBot="1" x14ac:dyDescent="0.3">
      <c r="A8" s="13" t="s">
        <v>3</v>
      </c>
      <c r="B8" s="32">
        <v>9717.9310000000005</v>
      </c>
      <c r="C8" s="32">
        <v>8695.5310000000009</v>
      </c>
      <c r="D8" s="32">
        <v>9537</v>
      </c>
      <c r="E8" s="32">
        <v>9328.3799999999992</v>
      </c>
      <c r="F8" s="32">
        <v>9365.3790000000008</v>
      </c>
      <c r="G8" s="32">
        <v>8566.6859999999997</v>
      </c>
      <c r="H8" s="32">
        <v>9187.1509999999998</v>
      </c>
      <c r="I8" s="32">
        <v>9327.4629999999997</v>
      </c>
      <c r="J8" s="32">
        <v>8899.0619999999999</v>
      </c>
      <c r="K8" s="32">
        <v>10019.85</v>
      </c>
      <c r="L8" s="32">
        <v>9953.0740000000005</v>
      </c>
      <c r="M8" s="32">
        <v>14412.458000000001</v>
      </c>
      <c r="N8" s="32">
        <v>10301.35</v>
      </c>
      <c r="O8" s="32">
        <v>9300.4850000000006</v>
      </c>
      <c r="P8" s="33">
        <v>10679.24</v>
      </c>
      <c r="Q8" s="33">
        <v>11267.702789999999</v>
      </c>
      <c r="R8" s="33">
        <v>9276.9660000000003</v>
      </c>
      <c r="S8" s="33">
        <v>10612.598168220002</v>
      </c>
      <c r="T8" s="33">
        <v>10549.572</v>
      </c>
      <c r="U8" s="33">
        <v>9942</v>
      </c>
      <c r="V8" s="33">
        <v>10729.645</v>
      </c>
      <c r="W8" s="33">
        <v>10840.106</v>
      </c>
      <c r="X8" s="33">
        <v>15747.023999999999</v>
      </c>
      <c r="Y8" s="33">
        <v>11116.937</v>
      </c>
      <c r="Z8" s="33">
        <v>12597.385472538999</v>
      </c>
      <c r="AA8" s="33">
        <v>11425</v>
      </c>
      <c r="AB8" s="33">
        <v>11616.532999999999</v>
      </c>
      <c r="AC8" s="33">
        <v>11411.8463010512</v>
      </c>
      <c r="AD8" s="33">
        <v>10729.509122245256</v>
      </c>
      <c r="AE8" s="33">
        <v>11263.006257917899</v>
      </c>
      <c r="AF8" s="33">
        <v>10996.251</v>
      </c>
      <c r="AG8" s="33">
        <v>10655</v>
      </c>
      <c r="AH8" s="33">
        <v>11325.603999999999</v>
      </c>
      <c r="AI8" s="33">
        <v>11628.968000000001</v>
      </c>
      <c r="AJ8" s="33">
        <v>17038.289164287296</v>
      </c>
      <c r="AK8" s="33">
        <v>11990.63</v>
      </c>
      <c r="AL8" s="33">
        <v>11039</v>
      </c>
      <c r="AM8" s="33">
        <v>12689.204079463199</v>
      </c>
      <c r="AN8" s="33">
        <v>11416</v>
      </c>
      <c r="AO8" s="33">
        <v>11568.88887716</v>
      </c>
      <c r="AP8" s="33">
        <v>11032.510690999999</v>
      </c>
      <c r="AQ8" s="33">
        <v>11767</v>
      </c>
      <c r="AR8" s="17">
        <v>12212</v>
      </c>
      <c r="AS8" s="17">
        <v>10979.015160000001</v>
      </c>
      <c r="AT8" s="17">
        <v>12170</v>
      </c>
      <c r="AU8" s="17">
        <v>12319</v>
      </c>
      <c r="AV8" s="17">
        <f>'[2]Dec-15'!$W$82/1000000</f>
        <v>17686.962684089995</v>
      </c>
      <c r="AW8" s="17">
        <f>'[3]Jan-16'!$U$82/1000000</f>
        <v>12299.68105725</v>
      </c>
      <c r="AX8" s="17">
        <v>11863</v>
      </c>
      <c r="AY8" s="17">
        <v>12300</v>
      </c>
      <c r="AZ8" s="18">
        <v>12047</v>
      </c>
    </row>
    <row r="9" spans="1:52" ht="12.75" customHeight="1" thickBot="1" x14ac:dyDescent="0.3">
      <c r="A9" s="23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</row>
    <row r="10" spans="1:52" s="31" customFormat="1" ht="21" customHeight="1" x14ac:dyDescent="0.25">
      <c r="A10" s="35" t="s">
        <v>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s="31" customFormat="1" ht="21" customHeight="1" x14ac:dyDescent="0.25">
      <c r="A11" s="35" t="s">
        <v>5</v>
      </c>
      <c r="B11" s="29">
        <v>217833</v>
      </c>
      <c r="C11" s="29">
        <v>218440</v>
      </c>
      <c r="D11" s="29">
        <v>220363</v>
      </c>
      <c r="E11" s="29">
        <v>222289</v>
      </c>
      <c r="F11" s="29">
        <v>223633</v>
      </c>
      <c r="G11" s="29">
        <v>226293</v>
      </c>
      <c r="H11" s="29">
        <v>228062</v>
      </c>
      <c r="I11" s="29">
        <v>230520</v>
      </c>
      <c r="J11" s="29">
        <v>232313</v>
      </c>
      <c r="K11" s="29">
        <v>234282</v>
      </c>
      <c r="L11" s="29">
        <v>236503</v>
      </c>
      <c r="M11" s="29">
        <v>237812</v>
      </c>
      <c r="N11" s="29">
        <v>239431</v>
      </c>
      <c r="O11" s="29">
        <v>240890</v>
      </c>
      <c r="P11" s="30">
        <v>243148</v>
      </c>
      <c r="Q11" s="30">
        <v>247861</v>
      </c>
      <c r="R11" s="30">
        <v>249000</v>
      </c>
      <c r="S11" s="30">
        <v>248770</v>
      </c>
      <c r="T11" s="30">
        <v>249862</v>
      </c>
      <c r="U11" s="30">
        <v>249642</v>
      </c>
      <c r="V11" s="30">
        <v>250272</v>
      </c>
      <c r="W11" s="30">
        <v>257682</v>
      </c>
      <c r="X11" s="30">
        <v>252165</v>
      </c>
      <c r="Y11" s="30">
        <v>252070</v>
      </c>
      <c r="Z11" s="30">
        <v>252161</v>
      </c>
      <c r="AA11" s="30">
        <v>252895</v>
      </c>
      <c r="AB11" s="30">
        <v>252541</v>
      </c>
      <c r="AC11" s="30">
        <v>252930</v>
      </c>
      <c r="AD11" s="30">
        <v>253033</v>
      </c>
      <c r="AE11" s="30">
        <v>253289</v>
      </c>
      <c r="AF11" s="30">
        <v>252512</v>
      </c>
      <c r="AG11" s="30">
        <v>252682</v>
      </c>
      <c r="AH11" s="30">
        <v>252812</v>
      </c>
      <c r="AI11" s="30">
        <v>252541</v>
      </c>
      <c r="AJ11" s="30">
        <v>250726</v>
      </c>
      <c r="AK11" s="30">
        <v>265937</v>
      </c>
      <c r="AL11" s="30">
        <v>266358</v>
      </c>
      <c r="AM11" s="30">
        <v>266642</v>
      </c>
      <c r="AN11" s="30">
        <v>266410</v>
      </c>
      <c r="AO11" s="30">
        <v>268626</v>
      </c>
      <c r="AP11" s="30">
        <v>267241</v>
      </c>
      <c r="AQ11" s="30">
        <v>268192</v>
      </c>
      <c r="AR11" s="17">
        <v>269386</v>
      </c>
      <c r="AS11" s="17">
        <v>268893</v>
      </c>
      <c r="AT11" s="17">
        <v>265119</v>
      </c>
      <c r="AU11" s="17">
        <v>265161</v>
      </c>
      <c r="AV11" s="17">
        <f>'[2]Dec-15'!$W$10</f>
        <v>268819</v>
      </c>
      <c r="AW11" s="17">
        <f>'[3]Jan-16'!$U$10</f>
        <v>265463</v>
      </c>
      <c r="AX11" s="17">
        <v>265728</v>
      </c>
      <c r="AY11" s="17">
        <v>266566</v>
      </c>
      <c r="AZ11" s="17">
        <v>256809</v>
      </c>
    </row>
    <row r="12" spans="1:52" s="31" customFormat="1" ht="21" customHeight="1" x14ac:dyDescent="0.25">
      <c r="A12" s="35" t="s">
        <v>6</v>
      </c>
      <c r="B12" s="29">
        <v>1125462</v>
      </c>
      <c r="C12" s="29">
        <v>1123191</v>
      </c>
      <c r="D12" s="29">
        <v>1131773</v>
      </c>
      <c r="E12" s="29">
        <v>1137796</v>
      </c>
      <c r="F12" s="29">
        <v>1145652</v>
      </c>
      <c r="G12" s="29">
        <v>1152561</v>
      </c>
      <c r="H12" s="29">
        <v>1158333</v>
      </c>
      <c r="I12" s="29">
        <v>1156033</v>
      </c>
      <c r="J12" s="29">
        <v>1160146</v>
      </c>
      <c r="K12" s="29">
        <v>1166886</v>
      </c>
      <c r="L12" s="29">
        <v>1173671</v>
      </c>
      <c r="M12" s="29">
        <v>1172152</v>
      </c>
      <c r="N12" s="29">
        <v>1179490</v>
      </c>
      <c r="O12" s="29">
        <v>1183780</v>
      </c>
      <c r="P12" s="30">
        <v>1182678</v>
      </c>
      <c r="Q12" s="30">
        <v>1183040</v>
      </c>
      <c r="R12" s="30">
        <v>1190074</v>
      </c>
      <c r="S12" s="30">
        <v>1195802</v>
      </c>
      <c r="T12" s="30">
        <v>1180108</v>
      </c>
      <c r="U12" s="30">
        <v>1187521</v>
      </c>
      <c r="V12" s="30">
        <v>1191561</v>
      </c>
      <c r="W12" s="30">
        <v>1201494</v>
      </c>
      <c r="X12" s="30">
        <f>1175622+37972</f>
        <v>1213594</v>
      </c>
      <c r="Y12" s="30">
        <f>1184810+38424</f>
        <v>1223234</v>
      </c>
      <c r="Z12" s="30">
        <v>1226926</v>
      </c>
      <c r="AA12" s="30">
        <v>1236622</v>
      </c>
      <c r="AB12" s="30">
        <v>1248579</v>
      </c>
      <c r="AC12" s="30">
        <v>1259241</v>
      </c>
      <c r="AD12" s="30">
        <v>1271746</v>
      </c>
      <c r="AE12" s="30">
        <v>1280600</v>
      </c>
      <c r="AF12" s="30">
        <v>1292888</v>
      </c>
      <c r="AG12" s="30">
        <v>1303518</v>
      </c>
      <c r="AH12" s="30">
        <v>1303973</v>
      </c>
      <c r="AI12" s="30">
        <v>1307517</v>
      </c>
      <c r="AJ12" s="30">
        <v>1311014</v>
      </c>
      <c r="AK12" s="30">
        <v>1317748</v>
      </c>
      <c r="AL12" s="30">
        <v>1306992</v>
      </c>
      <c r="AM12" s="30">
        <v>1317885</v>
      </c>
      <c r="AN12" s="30">
        <v>1321883</v>
      </c>
      <c r="AO12" s="30">
        <v>1332786</v>
      </c>
      <c r="AP12" s="30">
        <f>1238424+98349</f>
        <v>1336773</v>
      </c>
      <c r="AQ12" s="30">
        <v>1350469</v>
      </c>
      <c r="AR12" s="17">
        <v>1350319</v>
      </c>
      <c r="AS12" s="17">
        <v>1370899</v>
      </c>
      <c r="AT12" s="17">
        <v>1384618</v>
      </c>
      <c r="AU12" s="17">
        <v>1395334</v>
      </c>
      <c r="AV12" s="17">
        <f>'[2]Dec-15'!$W$11+'[2]Dec-15'!$W$12</f>
        <v>1401132</v>
      </c>
      <c r="AW12" s="17">
        <f>'[3]Jan-16'!$U$11+'[3]Jan-16'!$U$12</f>
        <v>1413190</v>
      </c>
      <c r="AX12" s="17">
        <v>1429076</v>
      </c>
      <c r="AY12" s="17">
        <v>1428073</v>
      </c>
      <c r="AZ12" s="17">
        <v>1400973</v>
      </c>
    </row>
    <row r="13" spans="1:52" s="31" customFormat="1" ht="21" customHeight="1" x14ac:dyDescent="0.25">
      <c r="A13" s="35" t="s">
        <v>7</v>
      </c>
      <c r="B13" s="29">
        <v>1343295</v>
      </c>
      <c r="C13" s="29">
        <v>1341631</v>
      </c>
      <c r="D13" s="29">
        <v>1352136</v>
      </c>
      <c r="E13" s="29">
        <v>1360085</v>
      </c>
      <c r="F13" s="29">
        <v>1369285</v>
      </c>
      <c r="G13" s="29">
        <v>1378854</v>
      </c>
      <c r="H13" s="29">
        <v>1386395</v>
      </c>
      <c r="I13" s="29">
        <v>1386553</v>
      </c>
      <c r="J13" s="29">
        <v>1392459</v>
      </c>
      <c r="K13" s="29">
        <v>1401168</v>
      </c>
      <c r="L13" s="29">
        <v>1410174</v>
      </c>
      <c r="M13" s="29">
        <v>1409964</v>
      </c>
      <c r="N13" s="29">
        <v>1418921</v>
      </c>
      <c r="O13" s="29">
        <v>1424670</v>
      </c>
      <c r="P13" s="30">
        <v>1425826</v>
      </c>
      <c r="Q13" s="30">
        <v>1430901</v>
      </c>
      <c r="R13" s="30">
        <v>1439074</v>
      </c>
      <c r="S13" s="30">
        <v>1444572</v>
      </c>
      <c r="T13" s="30">
        <v>1429970</v>
      </c>
      <c r="U13" s="30">
        <v>1437163</v>
      </c>
      <c r="V13" s="30">
        <v>1441833</v>
      </c>
      <c r="W13" s="30">
        <v>1459176</v>
      </c>
      <c r="X13" s="30">
        <f>X11+X12</f>
        <v>1465759</v>
      </c>
      <c r="Y13" s="30">
        <f>Y11+Y12</f>
        <v>1475304</v>
      </c>
      <c r="Z13" s="30">
        <v>1479087</v>
      </c>
      <c r="AA13" s="30">
        <v>1489517</v>
      </c>
      <c r="AB13" s="30">
        <v>1501120</v>
      </c>
      <c r="AC13" s="30">
        <v>1512171</v>
      </c>
      <c r="AD13" s="30">
        <v>1524779</v>
      </c>
      <c r="AE13" s="30">
        <v>1533889</v>
      </c>
      <c r="AF13" s="30">
        <v>1545400</v>
      </c>
      <c r="AG13" s="30">
        <v>1556200</v>
      </c>
      <c r="AH13" s="30">
        <v>1556785</v>
      </c>
      <c r="AI13" s="30">
        <v>1560058</v>
      </c>
      <c r="AJ13" s="30">
        <v>1561740</v>
      </c>
      <c r="AK13" s="30">
        <v>1583685</v>
      </c>
      <c r="AL13" s="30">
        <v>1573350</v>
      </c>
      <c r="AM13" s="30">
        <v>1584527</v>
      </c>
      <c r="AN13" s="30">
        <v>1588293</v>
      </c>
      <c r="AO13" s="30">
        <v>1601412</v>
      </c>
      <c r="AP13" s="30">
        <f>AP11+AP12</f>
        <v>1604014</v>
      </c>
      <c r="AQ13" s="30">
        <f>AQ11+AQ12</f>
        <v>1618661</v>
      </c>
      <c r="AR13" s="17">
        <f>AR11+AR12</f>
        <v>1619705</v>
      </c>
      <c r="AS13" s="17">
        <v>1639792</v>
      </c>
      <c r="AT13" s="17">
        <f>AT11+AT12</f>
        <v>1649737</v>
      </c>
      <c r="AU13" s="17">
        <v>1660495</v>
      </c>
      <c r="AV13" s="17">
        <f>'[2]Dec-15'!$W$9</f>
        <v>1669951</v>
      </c>
      <c r="AW13" s="17">
        <f>'[3]Jan-16'!$U$9</f>
        <v>1678653</v>
      </c>
      <c r="AX13" s="17">
        <v>1694804</v>
      </c>
      <c r="AY13" s="17">
        <v>1694639</v>
      </c>
      <c r="AZ13" s="17">
        <f>SUM(AZ11:AZ12)</f>
        <v>1657782</v>
      </c>
    </row>
    <row r="14" spans="1:52" s="31" customFormat="1" ht="10.5" customHeight="1" x14ac:dyDescent="0.25">
      <c r="A14" s="36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21" customHeight="1" x14ac:dyDescent="0.25">
      <c r="A15" s="13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21" customHeight="1" x14ac:dyDescent="0.25">
      <c r="A16" s="13" t="s">
        <v>9</v>
      </c>
      <c r="B16" s="37">
        <v>1777.4069999999999</v>
      </c>
      <c r="C16" s="37">
        <v>1936.1579999999999</v>
      </c>
      <c r="D16" s="37">
        <v>1783.1</v>
      </c>
      <c r="E16" s="37">
        <v>1826.7139999999999</v>
      </c>
      <c r="F16" s="37">
        <v>1802.921</v>
      </c>
      <c r="G16" s="37">
        <v>2058.0140000000001</v>
      </c>
      <c r="H16" s="37">
        <v>1840.4</v>
      </c>
      <c r="I16" s="37">
        <v>1876.7748510900001</v>
      </c>
      <c r="J16" s="37">
        <v>2145.3510000000001</v>
      </c>
      <c r="K16" s="37">
        <v>1888.6757088499999</v>
      </c>
      <c r="L16" s="37">
        <v>1936.9884865000001</v>
      </c>
      <c r="M16" s="37">
        <v>2030.9</v>
      </c>
      <c r="N16" s="37">
        <v>1944.5847732499999</v>
      </c>
      <c r="O16" s="37">
        <v>2204.8490000000002</v>
      </c>
      <c r="P16" s="21">
        <v>2184</v>
      </c>
      <c r="Q16" s="21">
        <v>1998.104</v>
      </c>
      <c r="R16" s="21">
        <v>2287.8440000000001</v>
      </c>
      <c r="S16" s="21">
        <v>2010.63382864</v>
      </c>
      <c r="T16" s="21">
        <v>2051.136</v>
      </c>
      <c r="U16" s="21">
        <v>2096.4110000000001</v>
      </c>
      <c r="V16" s="21">
        <v>2069.3939999999998</v>
      </c>
      <c r="W16" s="21">
        <v>2360.2869999999998</v>
      </c>
      <c r="X16" s="21">
        <v>2150.1</v>
      </c>
      <c r="Y16" s="21">
        <v>2083.1619999999998</v>
      </c>
      <c r="Z16" s="21">
        <v>2375.2124715299997</v>
      </c>
      <c r="AA16" s="21">
        <v>2762.3</v>
      </c>
      <c r="AB16" s="21">
        <v>2128.5</v>
      </c>
      <c r="AC16" s="21">
        <v>2127.5531944978407</v>
      </c>
      <c r="AD16" s="21">
        <v>2183.9802014154002</v>
      </c>
      <c r="AE16" s="38">
        <v>2170.4123403595731</v>
      </c>
      <c r="AF16" s="38">
        <v>2511.826</v>
      </c>
      <c r="AG16" s="38">
        <v>2502.8000000000002</v>
      </c>
      <c r="AH16" s="38">
        <v>2205.2550000000001</v>
      </c>
      <c r="AI16" s="38">
        <v>2592.556</v>
      </c>
      <c r="AJ16" s="38">
        <v>2289.9284545</v>
      </c>
      <c r="AK16" s="38">
        <v>2207.8710000000001</v>
      </c>
      <c r="AL16" s="38">
        <v>2604.3139999999999</v>
      </c>
      <c r="AM16" s="38">
        <v>2217.2256069599998</v>
      </c>
      <c r="AN16" s="38">
        <v>2234.4</v>
      </c>
      <c r="AO16" s="38">
        <v>2571.6</v>
      </c>
      <c r="AP16" s="38">
        <v>2239.1999999999998</v>
      </c>
      <c r="AQ16" s="21">
        <v>2221.5</v>
      </c>
      <c r="AR16" s="21">
        <v>2595.4</v>
      </c>
      <c r="AS16" s="21">
        <v>2286.6660000000002</v>
      </c>
      <c r="AT16" s="21">
        <v>2282.6999999999998</v>
      </c>
      <c r="AU16" s="21">
        <v>2340.1999999999998</v>
      </c>
      <c r="AV16" s="21">
        <f>'[2]Dec-15'!$W$85/1000000</f>
        <v>2392.2612589599999</v>
      </c>
      <c r="AW16" s="21">
        <f>'[3]Jan-16'!$U$85/1000000</f>
        <v>2750.5519697300001</v>
      </c>
      <c r="AX16" s="21">
        <v>2666.4</v>
      </c>
      <c r="AY16" s="21">
        <v>2280.1999999999998</v>
      </c>
      <c r="AZ16" s="21">
        <v>2735.3</v>
      </c>
    </row>
    <row r="17" spans="1:52" ht="17.25" customHeight="1" x14ac:dyDescent="0.25">
      <c r="A17" s="39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40"/>
      <c r="AQ17" s="16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3" hidden="1" customHeight="1" x14ac:dyDescent="0.25">
      <c r="A18" s="39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40"/>
      <c r="AQ18" s="16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45" customHeight="1" x14ac:dyDescent="0.25">
      <c r="A19" s="41" t="s">
        <v>11</v>
      </c>
      <c r="B19" s="42">
        <v>1653.548</v>
      </c>
      <c r="C19" s="42">
        <v>1868</v>
      </c>
      <c r="D19" s="42">
        <v>1644.9</v>
      </c>
      <c r="E19" s="42">
        <v>1705.598</v>
      </c>
      <c r="F19" s="42">
        <v>1670.386</v>
      </c>
      <c r="G19" s="42">
        <v>1975.72</v>
      </c>
      <c r="H19" s="42">
        <v>1696.6</v>
      </c>
      <c r="I19" s="42">
        <v>1733</v>
      </c>
      <c r="J19" s="42">
        <v>2010.8</v>
      </c>
      <c r="K19" s="42">
        <v>1699.6338372499999</v>
      </c>
      <c r="L19" s="42">
        <v>1785</v>
      </c>
      <c r="M19" s="42">
        <v>1875.2</v>
      </c>
      <c r="N19" s="42">
        <v>1785.2</v>
      </c>
      <c r="O19" s="42">
        <v>2059.2438339999999</v>
      </c>
      <c r="P19" s="43">
        <v>2034.5</v>
      </c>
      <c r="Q19" s="43">
        <v>1694.6310000000001</v>
      </c>
      <c r="R19" s="43">
        <v>2111.96</v>
      </c>
      <c r="S19" s="43">
        <v>1828.7</v>
      </c>
      <c r="T19" s="43">
        <v>1871.5685989999999</v>
      </c>
      <c r="U19" s="43">
        <v>1931.6114359999999</v>
      </c>
      <c r="V19" s="43">
        <v>1890.0830000000001</v>
      </c>
      <c r="W19" s="43">
        <v>2159.6999999999998</v>
      </c>
      <c r="X19" s="43">
        <v>1886.122957</v>
      </c>
      <c r="Y19" s="43">
        <v>1878.82953</v>
      </c>
      <c r="Z19" s="43">
        <f>2161.864417</f>
        <v>2161.8644169999998</v>
      </c>
      <c r="AA19" s="43">
        <v>2096.4</v>
      </c>
      <c r="AB19" s="43">
        <v>1900.873</v>
      </c>
      <c r="AC19" s="43">
        <v>1888.9531746600001</v>
      </c>
      <c r="AD19" s="43">
        <v>1933.0822313799999</v>
      </c>
      <c r="AE19" s="43">
        <v>1912.00970123</v>
      </c>
      <c r="AF19" s="43">
        <v>2225.6917119999998</v>
      </c>
      <c r="AG19" s="43">
        <v>1967.910183</v>
      </c>
      <c r="AH19" s="43">
        <v>1928.447598</v>
      </c>
      <c r="AI19" s="43">
        <v>2281.4585520000001</v>
      </c>
      <c r="AJ19" s="43">
        <v>2100.7479556100002</v>
      </c>
      <c r="AK19" s="43">
        <v>2035.3217948399999</v>
      </c>
      <c r="AL19" s="43">
        <v>2347.9804989999998</v>
      </c>
      <c r="AM19" s="43">
        <v>1956.1879021956202</v>
      </c>
      <c r="AN19" s="43">
        <v>2032.6</v>
      </c>
      <c r="AO19" s="43">
        <v>2286.6</v>
      </c>
      <c r="AP19" s="44">
        <v>2030.9124650000001</v>
      </c>
      <c r="AQ19" s="43">
        <v>2014</v>
      </c>
      <c r="AR19" s="43">
        <v>2375.4</v>
      </c>
      <c r="AS19" s="43">
        <v>2079.1999999999998</v>
      </c>
      <c r="AT19" s="43">
        <v>2093.4</v>
      </c>
      <c r="AU19" s="43">
        <v>2130.4</v>
      </c>
      <c r="AV19" s="43">
        <f>'[2]Dec-15'!$W$86/1000000</f>
        <v>2180.4343491199998</v>
      </c>
      <c r="AW19" s="43">
        <f>'[3]Jan-16'!$U$86/1000000</f>
        <v>2464.6599109100002</v>
      </c>
      <c r="AX19" s="43">
        <v>2435.9</v>
      </c>
      <c r="AY19" s="43">
        <v>2098.6</v>
      </c>
      <c r="AZ19" s="43">
        <v>2528.9</v>
      </c>
    </row>
    <row r="20" spans="1:52" ht="12" customHeight="1" x14ac:dyDescent="0.25">
      <c r="A20" s="4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52.5" customHeight="1" x14ac:dyDescent="0.25">
      <c r="A21" s="45" t="s">
        <v>12</v>
      </c>
      <c r="B21" s="15"/>
      <c r="C21" s="15"/>
      <c r="D21" s="46">
        <v>95</v>
      </c>
      <c r="E21" s="15"/>
      <c r="F21" s="15"/>
      <c r="G21" s="46">
        <v>78.242999999999995</v>
      </c>
      <c r="H21" s="15"/>
      <c r="I21" s="15"/>
      <c r="J21" s="46">
        <v>83.507603654000008</v>
      </c>
      <c r="K21" s="15"/>
      <c r="L21" s="15"/>
      <c r="M21" s="46">
        <v>87.3</v>
      </c>
      <c r="N21" s="15"/>
      <c r="O21" s="15"/>
      <c r="P21" s="47">
        <v>89.837412358800009</v>
      </c>
      <c r="Q21" s="16"/>
      <c r="R21" s="16">
        <v>115.1</v>
      </c>
      <c r="S21" s="16"/>
      <c r="T21" s="16"/>
      <c r="U21" s="16">
        <v>117.9</v>
      </c>
      <c r="V21" s="16"/>
      <c r="W21" s="16"/>
      <c r="X21" s="48">
        <v>124.21299999999999</v>
      </c>
      <c r="Y21" s="48"/>
      <c r="Z21" s="48"/>
      <c r="AA21" s="48">
        <v>139.63999999999999</v>
      </c>
      <c r="AB21" s="48"/>
      <c r="AC21" s="48"/>
      <c r="AD21" s="48">
        <v>150.70099999999999</v>
      </c>
      <c r="AE21" s="48"/>
      <c r="AF21" s="48"/>
      <c r="AG21" s="48">
        <v>158.79</v>
      </c>
      <c r="AH21" s="48"/>
      <c r="AI21" s="48"/>
      <c r="AJ21" s="48">
        <v>180.48079826594008</v>
      </c>
      <c r="AK21" s="48"/>
      <c r="AL21" s="48"/>
      <c r="AM21" s="48">
        <v>198.345</v>
      </c>
      <c r="AN21" s="48"/>
      <c r="AO21" s="48"/>
      <c r="AP21" s="48">
        <v>198.8</v>
      </c>
      <c r="AQ21" s="48"/>
      <c r="AR21" s="49"/>
      <c r="AS21" s="48">
        <v>175.7</v>
      </c>
      <c r="AT21" s="49"/>
      <c r="AU21" s="49"/>
      <c r="AV21" s="48">
        <f>'[4]in Mtius'!$CQ$30+'[4]in Mtius'!$CQ$33</f>
        <v>202.73486250069999</v>
      </c>
      <c r="AW21" s="49"/>
      <c r="AX21" s="49"/>
      <c r="AY21" s="48">
        <v>395.7</v>
      </c>
      <c r="AZ21" s="49"/>
    </row>
    <row r="22" spans="1:52" ht="15.75" thickBot="1" x14ac:dyDescent="0.3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3"/>
      <c r="AS22" s="53"/>
      <c r="AT22" s="53"/>
      <c r="AU22" s="53"/>
      <c r="AV22" s="53"/>
      <c r="AW22" s="53"/>
      <c r="AX22" s="53"/>
      <c r="AY22" s="53"/>
      <c r="AZ22" s="53"/>
    </row>
    <row r="23" spans="1:52" ht="15" x14ac:dyDescent="0.25">
      <c r="A23" s="54" t="s">
        <v>13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AQ23" s="5"/>
    </row>
    <row r="24" spans="1:52" ht="15" x14ac:dyDescent="0.25">
      <c r="A24" s="54" t="s">
        <v>14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AQ24" s="5"/>
    </row>
    <row r="25" spans="1:52" ht="15" x14ac:dyDescent="0.25">
      <c r="A25" s="54" t="s">
        <v>15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AQ25" s="5"/>
    </row>
    <row r="26" spans="1:52" ht="15" x14ac:dyDescent="0.25">
      <c r="A26" s="55" t="s">
        <v>16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AQ26" s="5"/>
    </row>
    <row r="27" spans="1:52" ht="6" customHeight="1" x14ac:dyDescent="0.25">
      <c r="A27" s="55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AQ27" s="5"/>
    </row>
    <row r="28" spans="1:52" s="60" customFormat="1" ht="18.75" x14ac:dyDescent="0.25">
      <c r="A28" s="56" t="s">
        <v>22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8"/>
      <c r="AR28" s="59"/>
      <c r="AS28" s="59"/>
      <c r="AT28" s="59"/>
      <c r="AU28" s="59"/>
      <c r="AV28" s="59"/>
      <c r="AW28" s="59"/>
      <c r="AX28" s="59"/>
      <c r="AY28" s="59"/>
      <c r="AZ28" s="59"/>
    </row>
    <row r="29" spans="1:52" s="60" customFormat="1" ht="15.75" thickBot="1" x14ac:dyDescent="0.3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8"/>
      <c r="AR29" s="59"/>
      <c r="AS29" s="59"/>
      <c r="AT29" s="59"/>
      <c r="AU29" s="59"/>
      <c r="AV29" s="59"/>
      <c r="AW29" s="59"/>
      <c r="AX29" s="59"/>
      <c r="AY29" s="59"/>
      <c r="AZ29" s="59"/>
    </row>
    <row r="30" spans="1:52" s="66" customFormat="1" ht="27" customHeight="1" x14ac:dyDescent="0.25">
      <c r="A30" s="61"/>
      <c r="B30" s="62">
        <v>40910</v>
      </c>
      <c r="C30" s="63">
        <v>40941</v>
      </c>
      <c r="D30" s="63">
        <v>40971</v>
      </c>
      <c r="E30" s="63">
        <v>41003</v>
      </c>
      <c r="F30" s="63">
        <v>41034</v>
      </c>
      <c r="G30" s="63">
        <v>41066</v>
      </c>
      <c r="H30" s="63">
        <v>41097</v>
      </c>
      <c r="I30" s="63">
        <v>41129</v>
      </c>
      <c r="J30" s="63">
        <v>41161</v>
      </c>
      <c r="K30" s="63">
        <v>41192</v>
      </c>
      <c r="L30" s="63">
        <v>41224</v>
      </c>
      <c r="M30" s="63">
        <v>41255</v>
      </c>
      <c r="N30" s="63">
        <v>41275</v>
      </c>
      <c r="O30" s="63">
        <v>41307</v>
      </c>
      <c r="P30" s="64">
        <v>41336</v>
      </c>
      <c r="Q30" s="65">
        <f t="shared" ref="Q30:AL30" si="0">Q3</f>
        <v>41399</v>
      </c>
      <c r="R30" s="65">
        <f t="shared" si="0"/>
        <v>41431</v>
      </c>
      <c r="S30" s="65">
        <f t="shared" si="0"/>
        <v>41462</v>
      </c>
      <c r="T30" s="65">
        <f t="shared" si="0"/>
        <v>41494</v>
      </c>
      <c r="U30" s="65">
        <f t="shared" si="0"/>
        <v>41526</v>
      </c>
      <c r="V30" s="65">
        <f t="shared" si="0"/>
        <v>41557</v>
      </c>
      <c r="W30" s="65">
        <f t="shared" si="0"/>
        <v>41588</v>
      </c>
      <c r="X30" s="65">
        <f t="shared" si="0"/>
        <v>41619</v>
      </c>
      <c r="Y30" s="65">
        <f t="shared" si="0"/>
        <v>41640</v>
      </c>
      <c r="Z30" s="65">
        <f t="shared" si="0"/>
        <v>41671</v>
      </c>
      <c r="AA30" s="65">
        <f t="shared" si="0"/>
        <v>41700</v>
      </c>
      <c r="AB30" s="65">
        <f t="shared" si="0"/>
        <v>41732</v>
      </c>
      <c r="AC30" s="65">
        <f t="shared" si="0"/>
        <v>41762</v>
      </c>
      <c r="AD30" s="65">
        <f t="shared" si="0"/>
        <v>41794</v>
      </c>
      <c r="AE30" s="65">
        <f t="shared" si="0"/>
        <v>41825</v>
      </c>
      <c r="AF30" s="65">
        <f t="shared" si="0"/>
        <v>41857</v>
      </c>
      <c r="AG30" s="65">
        <f t="shared" si="0"/>
        <v>41889</v>
      </c>
      <c r="AH30" s="65">
        <f t="shared" si="0"/>
        <v>41919</v>
      </c>
      <c r="AI30" s="65">
        <f t="shared" si="0"/>
        <v>41950</v>
      </c>
      <c r="AJ30" s="65">
        <f t="shared" si="0"/>
        <v>41980</v>
      </c>
      <c r="AK30" s="65">
        <f t="shared" si="0"/>
        <v>42012</v>
      </c>
      <c r="AL30" s="65">
        <f t="shared" si="0"/>
        <v>42037</v>
      </c>
      <c r="AM30" s="65">
        <v>42064</v>
      </c>
      <c r="AN30" s="65">
        <v>42096</v>
      </c>
      <c r="AO30" s="65">
        <f t="shared" ref="AO30:AT30" si="1">AO3</f>
        <v>42127</v>
      </c>
      <c r="AP30" s="65">
        <f t="shared" si="1"/>
        <v>42159</v>
      </c>
      <c r="AQ30" s="65">
        <f t="shared" si="1"/>
        <v>42189</v>
      </c>
      <c r="AR30" s="65">
        <f t="shared" si="1"/>
        <v>42220</v>
      </c>
      <c r="AS30" s="65">
        <f t="shared" si="1"/>
        <v>42252</v>
      </c>
      <c r="AT30" s="65">
        <f t="shared" si="1"/>
        <v>42282</v>
      </c>
      <c r="AU30" s="11">
        <v>42313</v>
      </c>
      <c r="AV30" s="11">
        <v>42343</v>
      </c>
      <c r="AW30" s="11">
        <v>42375</v>
      </c>
      <c r="AX30" s="11">
        <v>42401</v>
      </c>
      <c r="AY30" s="11">
        <v>42430</v>
      </c>
      <c r="AZ30" s="11">
        <v>42461</v>
      </c>
    </row>
    <row r="31" spans="1:52" s="66" customFormat="1" ht="14.25" customHeight="1" x14ac:dyDescent="0.25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9"/>
      <c r="AS31" s="69"/>
      <c r="AT31" s="69"/>
      <c r="AU31" s="69"/>
      <c r="AV31" s="69"/>
      <c r="AW31" s="69"/>
      <c r="AX31" s="69"/>
      <c r="AY31" s="69"/>
      <c r="AZ31" s="69"/>
    </row>
    <row r="32" spans="1:52" s="66" customFormat="1" ht="21" customHeight="1" x14ac:dyDescent="0.25">
      <c r="A32" s="70" t="s">
        <v>17</v>
      </c>
      <c r="B32" s="71">
        <v>218504</v>
      </c>
      <c r="C32" s="71">
        <v>224119</v>
      </c>
      <c r="D32" s="71">
        <v>228136</v>
      </c>
      <c r="E32" s="71">
        <v>226594</v>
      </c>
      <c r="F32" s="71">
        <v>231147</v>
      </c>
      <c r="G32" s="71">
        <v>235129</v>
      </c>
      <c r="H32" s="71">
        <v>239464</v>
      </c>
      <c r="I32" s="71">
        <v>218381</v>
      </c>
      <c r="J32" s="71">
        <v>220362</v>
      </c>
      <c r="K32" s="71">
        <v>197884</v>
      </c>
      <c r="L32" s="71">
        <v>196323</v>
      </c>
      <c r="M32" s="71">
        <v>200345</v>
      </c>
      <c r="N32" s="71">
        <v>204835</v>
      </c>
      <c r="O32" s="71">
        <v>211679</v>
      </c>
      <c r="P32" s="72">
        <v>216738</v>
      </c>
      <c r="Q32" s="72">
        <v>225759</v>
      </c>
      <c r="R32" s="72">
        <v>229500</v>
      </c>
      <c r="S32" s="72">
        <v>234910</v>
      </c>
      <c r="T32" s="72">
        <v>235346</v>
      </c>
      <c r="U32" s="72">
        <v>234435</v>
      </c>
      <c r="V32" s="72">
        <v>234949</v>
      </c>
      <c r="W32" s="72">
        <v>237508</v>
      </c>
      <c r="X32" s="72">
        <v>240808</v>
      </c>
      <c r="Y32" s="72">
        <v>240601</v>
      </c>
      <c r="Z32" s="72">
        <v>243965</v>
      </c>
      <c r="AA32" s="72">
        <v>235627</v>
      </c>
      <c r="AB32" s="72">
        <v>252507</v>
      </c>
      <c r="AC32" s="72">
        <v>257288</v>
      </c>
      <c r="AD32" s="72">
        <v>260171</v>
      </c>
      <c r="AE32" s="72">
        <v>264655</v>
      </c>
      <c r="AF32" s="72">
        <v>269188</v>
      </c>
      <c r="AG32" s="72">
        <v>266521</v>
      </c>
      <c r="AH32" s="72">
        <v>276104</v>
      </c>
      <c r="AI32" s="72">
        <v>280712</v>
      </c>
      <c r="AJ32" s="72">
        <v>285085</v>
      </c>
      <c r="AK32" s="72">
        <v>288922</v>
      </c>
      <c r="AL32" s="72">
        <v>294619</v>
      </c>
      <c r="AM32" s="72">
        <v>299638</v>
      </c>
      <c r="AN32" s="72">
        <v>217817</v>
      </c>
      <c r="AO32" s="72">
        <v>300581</v>
      </c>
      <c r="AP32" s="72">
        <v>278541</v>
      </c>
      <c r="AQ32" s="73">
        <v>313550</v>
      </c>
      <c r="AR32" s="73">
        <v>316850</v>
      </c>
      <c r="AS32" s="73">
        <v>321076</v>
      </c>
      <c r="AT32" s="73">
        <v>327319</v>
      </c>
      <c r="AU32" s="73">
        <v>329258</v>
      </c>
      <c r="AV32" s="73">
        <f>'[2]Dec-15'!$W$48</f>
        <v>332711</v>
      </c>
      <c r="AW32" s="73">
        <f>'[3]Jan-16'!$U$48</f>
        <v>336839</v>
      </c>
      <c r="AX32" s="73">
        <v>341151</v>
      </c>
      <c r="AY32" s="73">
        <v>346276</v>
      </c>
      <c r="AZ32" s="73">
        <v>350329</v>
      </c>
    </row>
    <row r="33" spans="1:52" s="66" customFormat="1" ht="6.75" customHeight="1" thickBot="1" x14ac:dyDescent="0.3">
      <c r="A33" s="70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5"/>
      <c r="AR33" s="76"/>
      <c r="AS33" s="76"/>
      <c r="AT33" s="76"/>
      <c r="AU33" s="76"/>
      <c r="AV33" s="76"/>
      <c r="AW33" s="76"/>
      <c r="AX33" s="76"/>
      <c r="AY33" s="76"/>
      <c r="AZ33" s="76"/>
    </row>
    <row r="34" spans="1:52" s="66" customFormat="1" ht="17.25" customHeight="1" thickBot="1" x14ac:dyDescent="0.3">
      <c r="A34" s="6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8"/>
      <c r="AR34" s="79"/>
      <c r="AS34" s="79"/>
      <c r="AT34" s="79"/>
      <c r="AU34" s="79"/>
      <c r="AV34" s="79"/>
      <c r="AW34" s="79"/>
      <c r="AX34" s="79"/>
      <c r="AY34" s="79"/>
      <c r="AZ34" s="79"/>
    </row>
    <row r="35" spans="1:52" s="66" customFormat="1" ht="15.75" x14ac:dyDescent="0.25">
      <c r="A35" s="70" t="s">
        <v>18</v>
      </c>
      <c r="B35" s="80">
        <v>238413</v>
      </c>
      <c r="C35" s="80">
        <v>238093</v>
      </c>
      <c r="D35" s="80">
        <v>261162</v>
      </c>
      <c r="E35" s="80">
        <v>277292</v>
      </c>
      <c r="F35" s="80">
        <v>283585</v>
      </c>
      <c r="G35" s="80">
        <v>266059</v>
      </c>
      <c r="H35" s="80">
        <v>290958</v>
      </c>
      <c r="I35" s="80">
        <v>283367</v>
      </c>
      <c r="J35" s="80">
        <v>264927</v>
      </c>
      <c r="K35" s="80">
        <v>315412</v>
      </c>
      <c r="L35" s="80">
        <v>295863</v>
      </c>
      <c r="M35" s="80">
        <v>392058</v>
      </c>
      <c r="N35" s="80">
        <v>351065</v>
      </c>
      <c r="O35" s="80">
        <v>327122</v>
      </c>
      <c r="P35" s="81">
        <v>380181</v>
      </c>
      <c r="Q35" s="81">
        <v>385013</v>
      </c>
      <c r="R35" s="81">
        <v>366954</v>
      </c>
      <c r="S35" s="81">
        <v>406022</v>
      </c>
      <c r="T35" s="81">
        <v>392209</v>
      </c>
      <c r="U35" s="81">
        <v>375620</v>
      </c>
      <c r="V35" s="81">
        <v>410190</v>
      </c>
      <c r="W35" s="81">
        <v>398849</v>
      </c>
      <c r="X35" s="81">
        <v>525624</v>
      </c>
      <c r="Y35" s="81">
        <v>402112</v>
      </c>
      <c r="Z35" s="81">
        <v>375413</v>
      </c>
      <c r="AA35" s="81">
        <v>422037</v>
      </c>
      <c r="AB35" s="81">
        <v>435923</v>
      </c>
      <c r="AC35" s="81">
        <v>441066</v>
      </c>
      <c r="AD35" s="81">
        <v>420177</v>
      </c>
      <c r="AE35" s="81">
        <v>454337</v>
      </c>
      <c r="AF35" s="81">
        <v>481938</v>
      </c>
      <c r="AG35" s="81">
        <v>466579</v>
      </c>
      <c r="AH35" s="81">
        <v>504400</v>
      </c>
      <c r="AI35" s="81">
        <v>500404</v>
      </c>
      <c r="AJ35" s="81">
        <v>614221</v>
      </c>
      <c r="AK35" s="81">
        <v>506560</v>
      </c>
      <c r="AL35" s="81">
        <v>482473</v>
      </c>
      <c r="AM35" s="81">
        <v>540918</v>
      </c>
      <c r="AN35" s="81">
        <v>534150</v>
      </c>
      <c r="AO35" s="81">
        <v>545998</v>
      </c>
      <c r="AP35" s="81">
        <v>533719</v>
      </c>
      <c r="AQ35" s="82">
        <v>559970</v>
      </c>
      <c r="AR35" s="83">
        <v>538596</v>
      </c>
      <c r="AS35" s="83">
        <v>542153</v>
      </c>
      <c r="AT35" s="83">
        <v>605573</v>
      </c>
      <c r="AU35" s="83">
        <v>513673</v>
      </c>
      <c r="AV35" s="83">
        <f>'[2]Dec-15'!$W$49</f>
        <v>752770</v>
      </c>
      <c r="AW35" s="83">
        <f>'[3]Jan-16'!$U$49</f>
        <v>566194</v>
      </c>
      <c r="AX35" s="83">
        <v>550438</v>
      </c>
      <c r="AY35" s="83">
        <v>588246</v>
      </c>
      <c r="AZ35" s="83">
        <v>580411</v>
      </c>
    </row>
    <row r="36" spans="1:52" s="66" customFormat="1" ht="15.75" x14ac:dyDescent="0.25">
      <c r="A36" s="70" t="s">
        <v>19</v>
      </c>
      <c r="B36" s="71">
        <v>43475.962768999998</v>
      </c>
      <c r="C36" s="71">
        <v>53599.680598999999</v>
      </c>
      <c r="D36" s="71">
        <v>50754</v>
      </c>
      <c r="E36" s="71">
        <v>44273.632428999998</v>
      </c>
      <c r="F36" s="71">
        <v>56415.093000000001</v>
      </c>
      <c r="G36" s="71">
        <v>69886.773830000006</v>
      </c>
      <c r="H36" s="71">
        <v>95686.427930000005</v>
      </c>
      <c r="I36" s="71">
        <v>99053.420203000001</v>
      </c>
      <c r="J36" s="71">
        <v>109788.97238200001</v>
      </c>
      <c r="K36" s="71">
        <v>94589.501147999996</v>
      </c>
      <c r="L36" s="71">
        <v>111014.214874</v>
      </c>
      <c r="M36" s="71">
        <v>135896.03765000001</v>
      </c>
      <c r="N36" s="71">
        <v>91072.939985999998</v>
      </c>
      <c r="O36" s="71">
        <v>105733.91310200001</v>
      </c>
      <c r="P36" s="72">
        <v>156737.17344799999</v>
      </c>
      <c r="Q36" s="72">
        <v>88654.171180000005</v>
      </c>
      <c r="R36" s="72">
        <v>123315.401</v>
      </c>
      <c r="S36" s="72">
        <v>110439.07325723401</v>
      </c>
      <c r="T36" s="72">
        <v>83870.612330999997</v>
      </c>
      <c r="U36" s="72">
        <v>131569.13808400001</v>
      </c>
      <c r="V36" s="72">
        <v>105040.50852712478</v>
      </c>
      <c r="W36" s="72">
        <v>84908.775735624222</v>
      </c>
      <c r="X36" s="72">
        <v>187514.1931471756</v>
      </c>
      <c r="Y36" s="72">
        <v>117692.056832556</v>
      </c>
      <c r="Z36" s="72">
        <v>82396.713636</v>
      </c>
      <c r="AA36" s="72">
        <v>104323</v>
      </c>
      <c r="AB36" s="72">
        <v>97269</v>
      </c>
      <c r="AC36" s="72">
        <v>126271.62020400001</v>
      </c>
      <c r="AD36" s="72">
        <v>179424.24770530299</v>
      </c>
      <c r="AE36" s="72">
        <v>143778.00127400001</v>
      </c>
      <c r="AF36" s="72">
        <v>126622.30538200001</v>
      </c>
      <c r="AG36" s="72">
        <v>146464.13355699999</v>
      </c>
      <c r="AH36" s="72">
        <v>159790.540978</v>
      </c>
      <c r="AI36" s="72">
        <v>201645.420835</v>
      </c>
      <c r="AJ36" s="72">
        <v>268652.59542799997</v>
      </c>
      <c r="AK36" s="72">
        <v>177035.007265758</v>
      </c>
      <c r="AL36" s="72">
        <v>213554.44691599999</v>
      </c>
      <c r="AM36" s="72">
        <f>254231630497.023/1000000</f>
        <v>254231.630497023</v>
      </c>
      <c r="AN36" s="72">
        <v>212520</v>
      </c>
      <c r="AO36" s="72">
        <v>170706.24584941001</v>
      </c>
      <c r="AP36" s="72">
        <v>267765.77055000002</v>
      </c>
      <c r="AQ36" s="84">
        <v>229795</v>
      </c>
      <c r="AR36" s="85">
        <v>208017</v>
      </c>
      <c r="AS36" s="85">
        <v>214494.343333</v>
      </c>
      <c r="AT36" s="85">
        <v>190866</v>
      </c>
      <c r="AU36" s="85">
        <v>203633</v>
      </c>
      <c r="AV36" s="85">
        <f>'[2]Dec-15'!$W$52/1000000</f>
        <v>351154.71471042</v>
      </c>
      <c r="AW36" s="85">
        <f>'[3]Jan-16'!$U$52/1000000</f>
        <v>181541.17812525001</v>
      </c>
      <c r="AX36" s="85">
        <v>170732</v>
      </c>
      <c r="AY36" s="85">
        <v>231749</v>
      </c>
      <c r="AZ36" s="85">
        <v>168293</v>
      </c>
    </row>
    <row r="37" spans="1:52" s="66" customFormat="1" ht="16.5" thickBot="1" x14ac:dyDescent="0.3">
      <c r="A37" s="86" t="s">
        <v>20</v>
      </c>
      <c r="B37" s="87">
        <v>43475.962</v>
      </c>
      <c r="C37" s="87">
        <v>48537.821684000002</v>
      </c>
      <c r="D37" s="87">
        <v>49277</v>
      </c>
      <c r="E37" s="87">
        <v>48025.854202000002</v>
      </c>
      <c r="F37" s="87">
        <v>49703.701975999997</v>
      </c>
      <c r="G37" s="87">
        <v>53067.547285000001</v>
      </c>
      <c r="H37" s="87">
        <v>59155.958806000002</v>
      </c>
      <c r="I37" s="87">
        <v>64143.141479999998</v>
      </c>
      <c r="J37" s="87">
        <v>69214.900469</v>
      </c>
      <c r="K37" s="87">
        <v>71752.360537</v>
      </c>
      <c r="L37" s="87">
        <v>75321.620022000003</v>
      </c>
      <c r="M37" s="87">
        <v>80369.488157999993</v>
      </c>
      <c r="N37" s="87">
        <v>91072.939985999998</v>
      </c>
      <c r="O37" s="87">
        <v>98403.426544000002</v>
      </c>
      <c r="P37" s="88">
        <v>117848.008845</v>
      </c>
      <c r="Q37" s="88">
        <v>115113.088988</v>
      </c>
      <c r="R37" s="88">
        <v>116480.074398</v>
      </c>
      <c r="S37" s="88">
        <v>115617.07399999999</v>
      </c>
      <c r="T37" s="88">
        <v>111648.766497</v>
      </c>
      <c r="U37" s="88">
        <v>113862.141118</v>
      </c>
      <c r="V37" s="88">
        <v>112979.97785884212</v>
      </c>
      <c r="W37" s="88">
        <v>110428.05039309504</v>
      </c>
      <c r="X37" s="88">
        <v>116851.89562260175</v>
      </c>
      <c r="Y37" s="88">
        <v>117692.05683255615</v>
      </c>
      <c r="Z37" s="88">
        <v>100044.38523428794</v>
      </c>
      <c r="AA37" s="88">
        <v>101471</v>
      </c>
      <c r="AB37" s="88">
        <v>100420</v>
      </c>
      <c r="AC37" s="88">
        <v>105590.64532</v>
      </c>
      <c r="AD37" s="88">
        <v>117896.24571768557</v>
      </c>
      <c r="AE37" s="88">
        <v>121593.60000000001</v>
      </c>
      <c r="AF37" s="88">
        <v>122222.22262</v>
      </c>
      <c r="AG37" s="88">
        <v>124915.768279893</v>
      </c>
      <c r="AH37" s="88">
        <v>128403.24555000001</v>
      </c>
      <c r="AI37" s="88">
        <v>135061.62512099999</v>
      </c>
      <c r="AJ37" s="88">
        <v>146194.20597995099</v>
      </c>
      <c r="AK37" s="88">
        <v>177035.007265758</v>
      </c>
      <c r="AL37" s="88">
        <v>195294.72709080801</v>
      </c>
      <c r="AM37" s="88">
        <v>214940</v>
      </c>
      <c r="AN37" s="88">
        <v>214335</v>
      </c>
      <c r="AO37" s="88">
        <v>205609</v>
      </c>
      <c r="AP37" s="89">
        <v>215968.851</v>
      </c>
      <c r="AQ37" s="90">
        <v>217944</v>
      </c>
      <c r="AR37" s="91">
        <v>216703</v>
      </c>
      <c r="AS37" s="91">
        <v>216457.7</v>
      </c>
      <c r="AT37" s="91">
        <v>213899</v>
      </c>
      <c r="AU37" s="91">
        <v>212965</v>
      </c>
      <c r="AV37" s="91">
        <f>[2]working!$AW$32/1000000</f>
        <v>224481.08805775986</v>
      </c>
      <c r="AW37" s="91">
        <f>[3]working!$AX$32/1000000</f>
        <v>181541.17812525001</v>
      </c>
      <c r="AX37" s="91">
        <v>176137</v>
      </c>
      <c r="AY37" s="91">
        <v>194674</v>
      </c>
      <c r="AZ37" s="91">
        <v>188079</v>
      </c>
    </row>
    <row r="38" spans="1:52" ht="15" x14ac:dyDescent="0.25">
      <c r="A38" s="92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93"/>
    </row>
    <row r="39" spans="1:52" ht="15" x14ac:dyDescent="0.25">
      <c r="A39" s="55" t="s">
        <v>21</v>
      </c>
    </row>
    <row r="40" spans="1:52" ht="15" x14ac:dyDescent="0.25">
      <c r="A40" s="55" t="s">
        <v>16</v>
      </c>
    </row>
  </sheetData>
  <printOptions horizontalCentered="1"/>
  <pageMargins left="0.5" right="0.5" top="0" bottom="0.511811023622047" header="0" footer="7.8740157480315001E-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52a-b</vt:lpstr>
      <vt:lpstr>'52a-b'!Print_Area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Arjun Munbodh</dc:creator>
  <cp:lastModifiedBy>Arjun Munbodh</cp:lastModifiedBy>
  <dcterms:created xsi:type="dcterms:W3CDTF">2016-06-07T12:45:43Z</dcterms:created>
  <dcterms:modified xsi:type="dcterms:W3CDTF">2016-06-10T08:07:14Z</dcterms:modified>
</cp:coreProperties>
</file>